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0730" windowHeight="11760"/>
  </bookViews>
  <sheets>
    <sheet name="Fundusz Sołecki Zał. nr 5" sheetId="8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5" i="8"/>
  <c r="J376"/>
  <c r="L377"/>
  <c r="L375"/>
  <c r="K377"/>
  <c r="K376"/>
  <c r="L373"/>
  <c r="K373"/>
  <c r="N290"/>
  <c r="M290"/>
  <c r="L290"/>
  <c r="K291"/>
  <c r="K292"/>
  <c r="K293"/>
  <c r="K290"/>
  <c r="K297"/>
  <c r="K296" s="1"/>
  <c r="K295" s="1"/>
  <c r="L297"/>
  <c r="L296" s="1"/>
  <c r="L295" s="1"/>
  <c r="N298"/>
  <c r="N294"/>
  <c r="M294" s="1"/>
  <c r="H294"/>
  <c r="N293"/>
  <c r="M293" s="1"/>
  <c r="H293"/>
  <c r="H292"/>
  <c r="H291"/>
  <c r="M298"/>
  <c r="M297" s="1"/>
  <c r="M296" s="1"/>
  <c r="M295" s="1"/>
  <c r="H298"/>
  <c r="H297" s="1"/>
  <c r="H296" s="1"/>
  <c r="H295" s="1"/>
  <c r="O297"/>
  <c r="O296" s="1"/>
  <c r="O295" s="1"/>
  <c r="N297"/>
  <c r="N296" s="1"/>
  <c r="N295" s="1"/>
  <c r="J297"/>
  <c r="J296" s="1"/>
  <c r="J295" s="1"/>
  <c r="I297"/>
  <c r="I296"/>
  <c r="I295" s="1"/>
  <c r="L301"/>
  <c r="L300" s="1"/>
  <c r="L299" s="1"/>
  <c r="K299"/>
  <c r="K300"/>
  <c r="K301"/>
  <c r="I375"/>
  <c r="I376"/>
  <c r="I218"/>
  <c r="J218"/>
  <c r="J217" s="1"/>
  <c r="H219"/>
  <c r="H218" s="1"/>
  <c r="I220"/>
  <c r="I217" s="1"/>
  <c r="J220"/>
  <c r="H221"/>
  <c r="H220" s="1"/>
  <c r="N220"/>
  <c r="O153"/>
  <c r="O152" s="1"/>
  <c r="O151" s="1"/>
  <c r="I153"/>
  <c r="J153"/>
  <c r="I100"/>
  <c r="H96"/>
  <c r="H95" s="1"/>
  <c r="H94" s="1"/>
  <c r="H93" s="1"/>
  <c r="H83"/>
  <c r="M84"/>
  <c r="N83"/>
  <c r="M83" s="1"/>
  <c r="N153"/>
  <c r="N152" s="1"/>
  <c r="N151" s="1"/>
  <c r="O126"/>
  <c r="M126" s="1"/>
  <c r="M125" s="1"/>
  <c r="M124" s="1"/>
  <c r="M123" s="1"/>
  <c r="M155"/>
  <c r="H155"/>
  <c r="M154"/>
  <c r="H154"/>
  <c r="H153" s="1"/>
  <c r="N219"/>
  <c r="O219"/>
  <c r="O221"/>
  <c r="L110"/>
  <c r="K110"/>
  <c r="N122"/>
  <c r="M122" s="1"/>
  <c r="M121" s="1"/>
  <c r="M120" s="1"/>
  <c r="M119" s="1"/>
  <c r="H122"/>
  <c r="H121" s="1"/>
  <c r="H120" s="1"/>
  <c r="H119" s="1"/>
  <c r="O121"/>
  <c r="O120" s="1"/>
  <c r="O119" s="1"/>
  <c r="J121"/>
  <c r="J120" s="1"/>
  <c r="J119" s="1"/>
  <c r="I121"/>
  <c r="I120" s="1"/>
  <c r="I119" s="1"/>
  <c r="N113"/>
  <c r="N112" s="1"/>
  <c r="M112" s="1"/>
  <c r="N114"/>
  <c r="M114" s="1"/>
  <c r="H111"/>
  <c r="H112"/>
  <c r="H113"/>
  <c r="H114"/>
  <c r="N95"/>
  <c r="N94" s="1"/>
  <c r="N93" s="1"/>
  <c r="J95"/>
  <c r="J94" s="1"/>
  <c r="J93" s="1"/>
  <c r="I95"/>
  <c r="I94" s="1"/>
  <c r="I93" s="1"/>
  <c r="O96"/>
  <c r="O95" s="1"/>
  <c r="O94" s="1"/>
  <c r="O93" s="1"/>
  <c r="O92"/>
  <c r="M92" s="1"/>
  <c r="M91" s="1"/>
  <c r="M90" s="1"/>
  <c r="M89" s="1"/>
  <c r="N82"/>
  <c r="N247"/>
  <c r="N246" s="1"/>
  <c r="N245" s="1"/>
  <c r="M371"/>
  <c r="M370" s="1"/>
  <c r="M369" s="1"/>
  <c r="O370"/>
  <c r="O369" s="1"/>
  <c r="N370"/>
  <c r="N369" s="1"/>
  <c r="O367"/>
  <c r="N367"/>
  <c r="M367"/>
  <c r="M366"/>
  <c r="M365" s="1"/>
  <c r="O365"/>
  <c r="O364" s="1"/>
  <c r="N365"/>
  <c r="N364" s="1"/>
  <c r="M361"/>
  <c r="M360" s="1"/>
  <c r="M359" s="1"/>
  <c r="M358" s="1"/>
  <c r="O360"/>
  <c r="O359" s="1"/>
  <c r="O358" s="1"/>
  <c r="N360"/>
  <c r="N359" s="1"/>
  <c r="N358" s="1"/>
  <c r="M357"/>
  <c r="M356" s="1"/>
  <c r="M355" s="1"/>
  <c r="M354" s="1"/>
  <c r="O356"/>
  <c r="O355" s="1"/>
  <c r="O354" s="1"/>
  <c r="N356"/>
  <c r="N355" s="1"/>
  <c r="N354" s="1"/>
  <c r="M353"/>
  <c r="M352" s="1"/>
  <c r="M351" s="1"/>
  <c r="M350" s="1"/>
  <c r="O352"/>
  <c r="O351" s="1"/>
  <c r="O350" s="1"/>
  <c r="N352"/>
  <c r="N351" s="1"/>
  <c r="N350" s="1"/>
  <c r="M348"/>
  <c r="M347" s="1"/>
  <c r="M346" s="1"/>
  <c r="M345" s="1"/>
  <c r="O347"/>
  <c r="O346" s="1"/>
  <c r="O345" s="1"/>
  <c r="N347"/>
  <c r="N346" s="1"/>
  <c r="N345" s="1"/>
  <c r="M344"/>
  <c r="M343" s="1"/>
  <c r="M342" s="1"/>
  <c r="M341" s="1"/>
  <c r="O343"/>
  <c r="O342" s="1"/>
  <c r="O341" s="1"/>
  <c r="N343"/>
  <c r="N342" s="1"/>
  <c r="N341" s="1"/>
  <c r="M340"/>
  <c r="M339" s="1"/>
  <c r="M338" s="1"/>
  <c r="M337" s="1"/>
  <c r="O339"/>
  <c r="O338" s="1"/>
  <c r="O337" s="1"/>
  <c r="N339"/>
  <c r="N338" s="1"/>
  <c r="N337" s="1"/>
  <c r="M336"/>
  <c r="M335" s="1"/>
  <c r="M334" s="1"/>
  <c r="M333" s="1"/>
  <c r="O335"/>
  <c r="O334" s="1"/>
  <c r="O333" s="1"/>
  <c r="N335"/>
  <c r="N334" s="1"/>
  <c r="N333" s="1"/>
  <c r="M332"/>
  <c r="M331" s="1"/>
  <c r="M330" s="1"/>
  <c r="M329" s="1"/>
  <c r="O331"/>
  <c r="O330" s="1"/>
  <c r="O329" s="1"/>
  <c r="N331"/>
  <c r="N330" s="1"/>
  <c r="N329" s="1"/>
  <c r="M327"/>
  <c r="M326" s="1"/>
  <c r="M325" s="1"/>
  <c r="M324" s="1"/>
  <c r="M323" s="1"/>
  <c r="O326"/>
  <c r="O325" s="1"/>
  <c r="O324" s="1"/>
  <c r="O323" s="1"/>
  <c r="N326"/>
  <c r="N325" s="1"/>
  <c r="N324" s="1"/>
  <c r="N323" s="1"/>
  <c r="M322"/>
  <c r="M321"/>
  <c r="O320"/>
  <c r="O319" s="1"/>
  <c r="O318" s="1"/>
  <c r="N320"/>
  <c r="N319" s="1"/>
  <c r="N318" s="1"/>
  <c r="M317"/>
  <c r="M316" s="1"/>
  <c r="M315" s="1"/>
  <c r="M314" s="1"/>
  <c r="O316"/>
  <c r="O315" s="1"/>
  <c r="O314" s="1"/>
  <c r="N316"/>
  <c r="N315" s="1"/>
  <c r="N314" s="1"/>
  <c r="M312"/>
  <c r="M311" s="1"/>
  <c r="M310" s="1"/>
  <c r="M309" s="1"/>
  <c r="M308" s="1"/>
  <c r="O311"/>
  <c r="O310" s="1"/>
  <c r="O309" s="1"/>
  <c r="O308" s="1"/>
  <c r="N311"/>
  <c r="N310" s="1"/>
  <c r="N309" s="1"/>
  <c r="N308" s="1"/>
  <c r="M307"/>
  <c r="M306" s="1"/>
  <c r="M305" s="1"/>
  <c r="M304" s="1"/>
  <c r="M303" s="1"/>
  <c r="O306"/>
  <c r="O305" s="1"/>
  <c r="O304" s="1"/>
  <c r="O303" s="1"/>
  <c r="N306"/>
  <c r="N305" s="1"/>
  <c r="N304" s="1"/>
  <c r="N303" s="1"/>
  <c r="M302"/>
  <c r="M301" s="1"/>
  <c r="M300" s="1"/>
  <c r="M299" s="1"/>
  <c r="O301"/>
  <c r="O300" s="1"/>
  <c r="O299" s="1"/>
  <c r="O290" s="1"/>
  <c r="N301"/>
  <c r="N300" s="1"/>
  <c r="N299" s="1"/>
  <c r="M289"/>
  <c r="M288" s="1"/>
  <c r="M287" s="1"/>
  <c r="O288"/>
  <c r="O287" s="1"/>
  <c r="N288"/>
  <c r="N287" s="1"/>
  <c r="M286"/>
  <c r="M285" s="1"/>
  <c r="M284" s="1"/>
  <c r="O285"/>
  <c r="O284" s="1"/>
  <c r="N285"/>
  <c r="N284" s="1"/>
  <c r="M282"/>
  <c r="M281" s="1"/>
  <c r="M280" s="1"/>
  <c r="M279" s="1"/>
  <c r="O281"/>
  <c r="O280" s="1"/>
  <c r="O279" s="1"/>
  <c r="N281"/>
  <c r="N280" s="1"/>
  <c r="N279" s="1"/>
  <c r="M277"/>
  <c r="M276" s="1"/>
  <c r="M275" s="1"/>
  <c r="M274" s="1"/>
  <c r="O276"/>
  <c r="O275" s="1"/>
  <c r="O274" s="1"/>
  <c r="N276"/>
  <c r="N275" s="1"/>
  <c r="N274" s="1"/>
  <c r="M273"/>
  <c r="M272" s="1"/>
  <c r="M271" s="1"/>
  <c r="M270" s="1"/>
  <c r="O272"/>
  <c r="O271" s="1"/>
  <c r="O270" s="1"/>
  <c r="N272"/>
  <c r="N271" s="1"/>
  <c r="N270" s="1"/>
  <c r="M268"/>
  <c r="M267" s="1"/>
  <c r="M266" s="1"/>
  <c r="O267"/>
  <c r="O266" s="1"/>
  <c r="N267"/>
  <c r="N266" s="1"/>
  <c r="M265"/>
  <c r="M264" s="1"/>
  <c r="M263" s="1"/>
  <c r="O264"/>
  <c r="O263" s="1"/>
  <c r="N264"/>
  <c r="N263" s="1"/>
  <c r="M260"/>
  <c r="M259" s="1"/>
  <c r="M258" s="1"/>
  <c r="M257" s="1"/>
  <c r="M256" s="1"/>
  <c r="O259"/>
  <c r="O258" s="1"/>
  <c r="O257" s="1"/>
  <c r="O256" s="1"/>
  <c r="N259"/>
  <c r="N258" s="1"/>
  <c r="N257" s="1"/>
  <c r="N256" s="1"/>
  <c r="M255"/>
  <c r="M254" s="1"/>
  <c r="M253" s="1"/>
  <c r="M252" s="1"/>
  <c r="O254"/>
  <c r="O253" s="1"/>
  <c r="O252" s="1"/>
  <c r="N254"/>
  <c r="N253" s="1"/>
  <c r="N252" s="1"/>
  <c r="M251"/>
  <c r="M250" s="1"/>
  <c r="O250"/>
  <c r="O249" s="1"/>
  <c r="N250"/>
  <c r="N249" s="1"/>
  <c r="O246"/>
  <c r="O245" s="1"/>
  <c r="M244"/>
  <c r="M243" s="1"/>
  <c r="M242" s="1"/>
  <c r="O243"/>
  <c r="O242" s="1"/>
  <c r="N243"/>
  <c r="N242" s="1"/>
  <c r="M240"/>
  <c r="M239" s="1"/>
  <c r="M238" s="1"/>
  <c r="M237" s="1"/>
  <c r="O239"/>
  <c r="O238" s="1"/>
  <c r="O237" s="1"/>
  <c r="N239"/>
  <c r="N238" s="1"/>
  <c r="N237" s="1"/>
  <c r="M235"/>
  <c r="M234" s="1"/>
  <c r="M233" s="1"/>
  <c r="O234"/>
  <c r="O233" s="1"/>
  <c r="N234"/>
  <c r="N233" s="1"/>
  <c r="M232"/>
  <c r="M231"/>
  <c r="O230"/>
  <c r="O229" s="1"/>
  <c r="N230"/>
  <c r="N229" s="1"/>
  <c r="M226"/>
  <c r="M225" s="1"/>
  <c r="O225"/>
  <c r="N225"/>
  <c r="O223"/>
  <c r="N223"/>
  <c r="M223"/>
  <c r="M214"/>
  <c r="M213" s="1"/>
  <c r="M212" s="1"/>
  <c r="M211" s="1"/>
  <c r="M210" s="1"/>
  <c r="O213"/>
  <c r="O212" s="1"/>
  <c r="O211" s="1"/>
  <c r="O210" s="1"/>
  <c r="N213"/>
  <c r="N212" s="1"/>
  <c r="N211" s="1"/>
  <c r="N210" s="1"/>
  <c r="M209"/>
  <c r="M208" s="1"/>
  <c r="M207" s="1"/>
  <c r="O208"/>
  <c r="O207" s="1"/>
  <c r="N208"/>
  <c r="N207" s="1"/>
  <c r="M206"/>
  <c r="M205"/>
  <c r="O204"/>
  <c r="N204"/>
  <c r="O203"/>
  <c r="N203"/>
  <c r="M201"/>
  <c r="M200" s="1"/>
  <c r="M199" s="1"/>
  <c r="M198" s="1"/>
  <c r="O200"/>
  <c r="O199" s="1"/>
  <c r="O198" s="1"/>
  <c r="N200"/>
  <c r="N199" s="1"/>
  <c r="N198" s="1"/>
  <c r="M196"/>
  <c r="M195" s="1"/>
  <c r="M194" s="1"/>
  <c r="O195"/>
  <c r="O194" s="1"/>
  <c r="N195"/>
  <c r="N194" s="1"/>
  <c r="M193"/>
  <c r="M192" s="1"/>
  <c r="O192"/>
  <c r="N192"/>
  <c r="M191"/>
  <c r="M190"/>
  <c r="O189"/>
  <c r="O188" s="1"/>
  <c r="N189"/>
  <c r="N188" s="1"/>
  <c r="M186"/>
  <c r="M185" s="1"/>
  <c r="M184" s="1"/>
  <c r="M183" s="1"/>
  <c r="O185"/>
  <c r="O184" s="1"/>
  <c r="O183" s="1"/>
  <c r="N185"/>
  <c r="N184" s="1"/>
  <c r="N183" s="1"/>
  <c r="M181"/>
  <c r="M180" s="1"/>
  <c r="M179" s="1"/>
  <c r="O180"/>
  <c r="O179" s="1"/>
  <c r="N180"/>
  <c r="N179" s="1"/>
  <c r="M178"/>
  <c r="M177" s="1"/>
  <c r="M176" s="1"/>
  <c r="O177"/>
  <c r="O176" s="1"/>
  <c r="N177"/>
  <c r="N176" s="1"/>
  <c r="M174"/>
  <c r="M173" s="1"/>
  <c r="M172" s="1"/>
  <c r="M171" s="1"/>
  <c r="O173"/>
  <c r="O172" s="1"/>
  <c r="O171" s="1"/>
  <c r="N173"/>
  <c r="N172" s="1"/>
  <c r="N171" s="1"/>
  <c r="M169"/>
  <c r="M168" s="1"/>
  <c r="M167" s="1"/>
  <c r="M166" s="1"/>
  <c r="M165" s="1"/>
  <c r="O168"/>
  <c r="O167" s="1"/>
  <c r="O166" s="1"/>
  <c r="O165" s="1"/>
  <c r="N168"/>
  <c r="N167" s="1"/>
  <c r="N166" s="1"/>
  <c r="N165" s="1"/>
  <c r="M163"/>
  <c r="M162" s="1"/>
  <c r="M161" s="1"/>
  <c r="M160" s="1"/>
  <c r="O162"/>
  <c r="O161" s="1"/>
  <c r="O160" s="1"/>
  <c r="N162"/>
  <c r="N161" s="1"/>
  <c r="N160" s="1"/>
  <c r="M159"/>
  <c r="M158" s="1"/>
  <c r="M157" s="1"/>
  <c r="M156" s="1"/>
  <c r="O158"/>
  <c r="O157" s="1"/>
  <c r="O156" s="1"/>
  <c r="N158"/>
  <c r="N157" s="1"/>
  <c r="N156" s="1"/>
  <c r="M150"/>
  <c r="M149" s="1"/>
  <c r="M148" s="1"/>
  <c r="M147" s="1"/>
  <c r="O149"/>
  <c r="O148" s="1"/>
  <c r="O147" s="1"/>
  <c r="N149"/>
  <c r="N148" s="1"/>
  <c r="N147" s="1"/>
  <c r="M144"/>
  <c r="M143" s="1"/>
  <c r="M142" s="1"/>
  <c r="M141" s="1"/>
  <c r="O143"/>
  <c r="O142" s="1"/>
  <c r="O141" s="1"/>
  <c r="N143"/>
  <c r="N142" s="1"/>
  <c r="N141" s="1"/>
  <c r="M140"/>
  <c r="M139" s="1"/>
  <c r="M138" s="1"/>
  <c r="M137" s="1"/>
  <c r="O139"/>
  <c r="O138" s="1"/>
  <c r="O137" s="1"/>
  <c r="N139"/>
  <c r="N138" s="1"/>
  <c r="N137" s="1"/>
  <c r="M136"/>
  <c r="M135" s="1"/>
  <c r="M134" s="1"/>
  <c r="M133" s="1"/>
  <c r="O135"/>
  <c r="O134" s="1"/>
  <c r="O133" s="1"/>
  <c r="N135"/>
  <c r="N134" s="1"/>
  <c r="N133" s="1"/>
  <c r="M131"/>
  <c r="M130" s="1"/>
  <c r="M129" s="1"/>
  <c r="M128" s="1"/>
  <c r="M127" s="1"/>
  <c r="O130"/>
  <c r="O129" s="1"/>
  <c r="O128" s="1"/>
  <c r="O127" s="1"/>
  <c r="N130"/>
  <c r="N129" s="1"/>
  <c r="N128" s="1"/>
  <c r="N127" s="1"/>
  <c r="O125"/>
  <c r="O124" s="1"/>
  <c r="O123" s="1"/>
  <c r="N125"/>
  <c r="N124" s="1"/>
  <c r="N123" s="1"/>
  <c r="M118"/>
  <c r="M117" s="1"/>
  <c r="M116" s="1"/>
  <c r="M115" s="1"/>
  <c r="O117"/>
  <c r="O116" s="1"/>
  <c r="O115" s="1"/>
  <c r="N117"/>
  <c r="N116" s="1"/>
  <c r="N115" s="1"/>
  <c r="M109"/>
  <c r="M108" s="1"/>
  <c r="M107" s="1"/>
  <c r="M106" s="1"/>
  <c r="M105" s="1"/>
  <c r="O108"/>
  <c r="O107" s="1"/>
  <c r="O106" s="1"/>
  <c r="O105" s="1"/>
  <c r="N108"/>
  <c r="N107" s="1"/>
  <c r="N106" s="1"/>
  <c r="N105" s="1"/>
  <c r="O100"/>
  <c r="O99" s="1"/>
  <c r="O98" s="1"/>
  <c r="O101"/>
  <c r="N91"/>
  <c r="N90" s="1"/>
  <c r="N89" s="1"/>
  <c r="N88" s="1"/>
  <c r="M87"/>
  <c r="M86" s="1"/>
  <c r="M85" s="1"/>
  <c r="O86"/>
  <c r="O85" s="1"/>
  <c r="N86"/>
  <c r="N85" s="1"/>
  <c r="O81"/>
  <c r="O80" s="1"/>
  <c r="M77"/>
  <c r="M76" s="1"/>
  <c r="M75" s="1"/>
  <c r="M74" s="1"/>
  <c r="O76"/>
  <c r="O75" s="1"/>
  <c r="O74" s="1"/>
  <c r="N76"/>
  <c r="N75" s="1"/>
  <c r="N74" s="1"/>
  <c r="M73"/>
  <c r="M72" s="1"/>
  <c r="M71" s="1"/>
  <c r="M70" s="1"/>
  <c r="O72"/>
  <c r="O71" s="1"/>
  <c r="O70" s="1"/>
  <c r="N72"/>
  <c r="N71" s="1"/>
  <c r="N70" s="1"/>
  <c r="M68"/>
  <c r="M67" s="1"/>
  <c r="M66" s="1"/>
  <c r="M65" s="1"/>
  <c r="M64" s="1"/>
  <c r="O67"/>
  <c r="O66" s="1"/>
  <c r="O65" s="1"/>
  <c r="O64" s="1"/>
  <c r="N67"/>
  <c r="N66" s="1"/>
  <c r="N65" s="1"/>
  <c r="N64" s="1"/>
  <c r="M63"/>
  <c r="M62" s="1"/>
  <c r="M61" s="1"/>
  <c r="M60" s="1"/>
  <c r="O62"/>
  <c r="O61" s="1"/>
  <c r="O60" s="1"/>
  <c r="N62"/>
  <c r="N61" s="1"/>
  <c r="N60" s="1"/>
  <c r="M59"/>
  <c r="M58" s="1"/>
  <c r="M57" s="1"/>
  <c r="M56" s="1"/>
  <c r="O58"/>
  <c r="O57" s="1"/>
  <c r="O56" s="1"/>
  <c r="N58"/>
  <c r="N57" s="1"/>
  <c r="N56" s="1"/>
  <c r="M54"/>
  <c r="M53" s="1"/>
  <c r="M52" s="1"/>
  <c r="O53"/>
  <c r="O52" s="1"/>
  <c r="N53"/>
  <c r="N52" s="1"/>
  <c r="M51"/>
  <c r="M50" s="1"/>
  <c r="M49" s="1"/>
  <c r="O50"/>
  <c r="O49" s="1"/>
  <c r="N50"/>
  <c r="N49" s="1"/>
  <c r="M47"/>
  <c r="O46"/>
  <c r="O45" s="1"/>
  <c r="O44" s="1"/>
  <c r="N46"/>
  <c r="M42"/>
  <c r="M41" s="1"/>
  <c r="M40" s="1"/>
  <c r="M39" s="1"/>
  <c r="M38" s="1"/>
  <c r="O41"/>
  <c r="O40" s="1"/>
  <c r="O39" s="1"/>
  <c r="O38" s="1"/>
  <c r="N41"/>
  <c r="N40" s="1"/>
  <c r="N39" s="1"/>
  <c r="N38" s="1"/>
  <c r="M37"/>
  <c r="M36" s="1"/>
  <c r="M35" s="1"/>
  <c r="O36"/>
  <c r="O35" s="1"/>
  <c r="N36"/>
  <c r="N35" s="1"/>
  <c r="M34"/>
  <c r="M33" s="1"/>
  <c r="M32" s="1"/>
  <c r="O33"/>
  <c r="O32" s="1"/>
  <c r="N33"/>
  <c r="N32" s="1"/>
  <c r="M30"/>
  <c r="M29" s="1"/>
  <c r="M28" s="1"/>
  <c r="M27" s="1"/>
  <c r="O29"/>
  <c r="O28" s="1"/>
  <c r="O27" s="1"/>
  <c r="N29"/>
  <c r="N28" s="1"/>
  <c r="N27" s="1"/>
  <c r="M24"/>
  <c r="M23" s="1"/>
  <c r="M22" s="1"/>
  <c r="O23"/>
  <c r="O22" s="1"/>
  <c r="N23"/>
  <c r="N22" s="1"/>
  <c r="M21"/>
  <c r="M20" s="1"/>
  <c r="O20"/>
  <c r="N20"/>
  <c r="M19"/>
  <c r="M18"/>
  <c r="O17"/>
  <c r="N17"/>
  <c r="M14"/>
  <c r="M13" s="1"/>
  <c r="M12" s="1"/>
  <c r="M11" s="1"/>
  <c r="N13"/>
  <c r="N12" s="1"/>
  <c r="N11" s="1"/>
  <c r="H247"/>
  <c r="H246" s="1"/>
  <c r="H245" s="1"/>
  <c r="J246"/>
  <c r="J245" s="1"/>
  <c r="I246"/>
  <c r="I245" s="1"/>
  <c r="N102"/>
  <c r="H102"/>
  <c r="H101" s="1"/>
  <c r="J101"/>
  <c r="I101"/>
  <c r="H340"/>
  <c r="I17"/>
  <c r="J17"/>
  <c r="H19"/>
  <c r="H174"/>
  <c r="H173" s="1"/>
  <c r="H172" s="1"/>
  <c r="H171" s="1"/>
  <c r="J173"/>
  <c r="J172" s="1"/>
  <c r="J171" s="1"/>
  <c r="I173"/>
  <c r="I172" s="1"/>
  <c r="I171" s="1"/>
  <c r="H312"/>
  <c r="H311" s="1"/>
  <c r="H310" s="1"/>
  <c r="H309" s="1"/>
  <c r="H308" s="1"/>
  <c r="J311"/>
  <c r="J310" s="1"/>
  <c r="J309" s="1"/>
  <c r="J308" s="1"/>
  <c r="I311"/>
  <c r="I310" s="1"/>
  <c r="I309" s="1"/>
  <c r="I308" s="1"/>
  <c r="I339"/>
  <c r="J339"/>
  <c r="H87"/>
  <c r="J81"/>
  <c r="H82"/>
  <c r="H178"/>
  <c r="H177" s="1"/>
  <c r="H176" s="1"/>
  <c r="I177"/>
  <c r="I176" s="1"/>
  <c r="J177"/>
  <c r="J176" s="1"/>
  <c r="N292" l="1"/>
  <c r="N291" s="1"/>
  <c r="M291" s="1"/>
  <c r="H217"/>
  <c r="O220"/>
  <c r="M220" s="1"/>
  <c r="N146"/>
  <c r="N175"/>
  <c r="N170" s="1"/>
  <c r="H100"/>
  <c r="M153"/>
  <c r="M152" s="1"/>
  <c r="M151" s="1"/>
  <c r="M146" s="1"/>
  <c r="O146"/>
  <c r="N121"/>
  <c r="N120" s="1"/>
  <c r="N119" s="1"/>
  <c r="O218"/>
  <c r="O262"/>
  <c r="O261" s="1"/>
  <c r="M221"/>
  <c r="O241"/>
  <c r="M247"/>
  <c r="M246" s="1"/>
  <c r="O313"/>
  <c r="N349"/>
  <c r="N375"/>
  <c r="O269"/>
  <c r="O376"/>
  <c r="O375"/>
  <c r="N376"/>
  <c r="I81"/>
  <c r="M203"/>
  <c r="M222"/>
  <c r="M31"/>
  <c r="M69"/>
  <c r="O110"/>
  <c r="O248"/>
  <c r="O55"/>
  <c r="N69"/>
  <c r="O91"/>
  <c r="O90" s="1"/>
  <c r="O89" s="1"/>
  <c r="O88" s="1"/>
  <c r="O132"/>
  <c r="N313"/>
  <c r="M219"/>
  <c r="M364"/>
  <c r="M363" s="1"/>
  <c r="M362" s="1"/>
  <c r="M96"/>
  <c r="M95" s="1"/>
  <c r="M94" s="1"/>
  <c r="M93" s="1"/>
  <c r="M88" s="1"/>
  <c r="N218"/>
  <c r="M320"/>
  <c r="M319" s="1"/>
  <c r="M318" s="1"/>
  <c r="M313" s="1"/>
  <c r="N363"/>
  <c r="N362" s="1"/>
  <c r="M113"/>
  <c r="O69"/>
  <c r="N16"/>
  <c r="N15" s="1"/>
  <c r="N10" s="1"/>
  <c r="M46"/>
  <c r="M45" s="1"/>
  <c r="M44" s="1"/>
  <c r="N48"/>
  <c r="N55"/>
  <c r="M189"/>
  <c r="M188" s="1"/>
  <c r="M187" s="1"/>
  <c r="M182" s="1"/>
  <c r="O228"/>
  <c r="O227" s="1"/>
  <c r="N283"/>
  <c r="N278" s="1"/>
  <c r="O363"/>
  <c r="O362" s="1"/>
  <c r="N132"/>
  <c r="O175"/>
  <c r="O170" s="1"/>
  <c r="M349"/>
  <c r="M17"/>
  <c r="M16" s="1"/>
  <c r="M15" s="1"/>
  <c r="M10" s="1"/>
  <c r="O16"/>
  <c r="O15" s="1"/>
  <c r="M55"/>
  <c r="N187"/>
  <c r="N182" s="1"/>
  <c r="O202"/>
  <c r="O197" s="1"/>
  <c r="N222"/>
  <c r="O222"/>
  <c r="O216" s="1"/>
  <c r="O215" s="1"/>
  <c r="N328"/>
  <c r="N111"/>
  <c r="M102"/>
  <c r="M101" s="1"/>
  <c r="M100" s="1"/>
  <c r="M99" s="1"/>
  <c r="M98" s="1"/>
  <c r="N101"/>
  <c r="O349"/>
  <c r="M204"/>
  <c r="M202" s="1"/>
  <c r="M197" s="1"/>
  <c r="N262"/>
  <c r="N261" s="1"/>
  <c r="O283"/>
  <c r="O278" s="1"/>
  <c r="O79"/>
  <c r="O78" s="1"/>
  <c r="M230"/>
  <c r="M229" s="1"/>
  <c r="M228" s="1"/>
  <c r="M227" s="1"/>
  <c r="M262"/>
  <c r="M261" s="1"/>
  <c r="O31"/>
  <c r="O26" s="1"/>
  <c r="M132"/>
  <c r="N81"/>
  <c r="N80" s="1"/>
  <c r="N79" s="1"/>
  <c r="N78" s="1"/>
  <c r="M82"/>
  <c r="M81" s="1"/>
  <c r="M80" s="1"/>
  <c r="M79" s="1"/>
  <c r="M78" s="1"/>
  <c r="N241"/>
  <c r="M269"/>
  <c r="M26"/>
  <c r="N31"/>
  <c r="N26" s="1"/>
  <c r="N202"/>
  <c r="N197" s="1"/>
  <c r="M283"/>
  <c r="M278" s="1"/>
  <c r="M328"/>
  <c r="M249"/>
  <c r="M248"/>
  <c r="N269"/>
  <c r="O48"/>
  <c r="O43" s="1"/>
  <c r="M175"/>
  <c r="M170" s="1"/>
  <c r="O187"/>
  <c r="O182" s="1"/>
  <c r="N228"/>
  <c r="N227" s="1"/>
  <c r="O328"/>
  <c r="M48"/>
  <c r="N45"/>
  <c r="N44" s="1"/>
  <c r="N248"/>
  <c r="H375"/>
  <c r="J377"/>
  <c r="H376"/>
  <c r="I223"/>
  <c r="J223"/>
  <c r="H223"/>
  <c r="M375" l="1"/>
  <c r="M292"/>
  <c r="M245"/>
  <c r="M241" s="1"/>
  <c r="M236" s="1"/>
  <c r="O236"/>
  <c r="O217"/>
  <c r="O377"/>
  <c r="N377"/>
  <c r="M111"/>
  <c r="M110" s="1"/>
  <c r="N110"/>
  <c r="M218"/>
  <c r="M217" s="1"/>
  <c r="M216" s="1"/>
  <c r="M215" s="1"/>
  <c r="N217"/>
  <c r="N216" s="1"/>
  <c r="N215" s="1"/>
  <c r="N43"/>
  <c r="M43"/>
  <c r="N100"/>
  <c r="N99" s="1"/>
  <c r="N98" s="1"/>
  <c r="N236"/>
  <c r="M376"/>
  <c r="O373"/>
  <c r="M377" l="1"/>
  <c r="N373"/>
  <c r="M373"/>
  <c r="H367"/>
  <c r="J367"/>
  <c r="I367"/>
  <c r="H47" l="1"/>
  <c r="H371" l="1"/>
  <c r="H370" s="1"/>
  <c r="J370"/>
  <c r="I370"/>
  <c r="J365"/>
  <c r="J364" s="1"/>
  <c r="I365"/>
  <c r="I364" s="1"/>
  <c r="H366"/>
  <c r="H365" s="1"/>
  <c r="H364" s="1"/>
  <c r="H361"/>
  <c r="J356"/>
  <c r="J355" s="1"/>
  <c r="J354" s="1"/>
  <c r="I356"/>
  <c r="I355" s="1"/>
  <c r="I354" s="1"/>
  <c r="H357"/>
  <c r="H356" s="1"/>
  <c r="H355" s="1"/>
  <c r="H354" s="1"/>
  <c r="H353"/>
  <c r="J347"/>
  <c r="J346" s="1"/>
  <c r="J345" s="1"/>
  <c r="I347"/>
  <c r="I346" s="1"/>
  <c r="I345" s="1"/>
  <c r="H348"/>
  <c r="H347" s="1"/>
  <c r="H346" s="1"/>
  <c r="H345" s="1"/>
  <c r="H344"/>
  <c r="H339"/>
  <c r="H336"/>
  <c r="H332"/>
  <c r="H327"/>
  <c r="H322"/>
  <c r="H321"/>
  <c r="H317"/>
  <c r="J306"/>
  <c r="I306"/>
  <c r="H307"/>
  <c r="H306" s="1"/>
  <c r="H302"/>
  <c r="H289" l="1"/>
  <c r="J285"/>
  <c r="J284" s="1"/>
  <c r="I285"/>
  <c r="I284" s="1"/>
  <c r="H286"/>
  <c r="H285" s="1"/>
  <c r="H284" s="1"/>
  <c r="H282"/>
  <c r="H277"/>
  <c r="H273"/>
  <c r="H268"/>
  <c r="H265"/>
  <c r="J259"/>
  <c r="I259"/>
  <c r="H260"/>
  <c r="H259" s="1"/>
  <c r="J254"/>
  <c r="J253" s="1"/>
  <c r="J252" s="1"/>
  <c r="I254"/>
  <c r="I253" s="1"/>
  <c r="I252" s="1"/>
  <c r="H255"/>
  <c r="H254" s="1"/>
  <c r="H253" s="1"/>
  <c r="H252" s="1"/>
  <c r="H251"/>
  <c r="H244"/>
  <c r="H240"/>
  <c r="H235"/>
  <c r="H232"/>
  <c r="H231"/>
  <c r="H226"/>
  <c r="H214"/>
  <c r="J203"/>
  <c r="I203"/>
  <c r="J204"/>
  <c r="I204"/>
  <c r="J208"/>
  <c r="J207" s="1"/>
  <c r="I208"/>
  <c r="I207" s="1"/>
  <c r="H209"/>
  <c r="H208" s="1"/>
  <c r="H207" s="1"/>
  <c r="H206"/>
  <c r="H205"/>
  <c r="J200"/>
  <c r="I200"/>
  <c r="H201"/>
  <c r="H200" s="1"/>
  <c r="J189"/>
  <c r="I189"/>
  <c r="J192"/>
  <c r="I192"/>
  <c r="H186"/>
  <c r="H196"/>
  <c r="H193"/>
  <c r="H192" s="1"/>
  <c r="H191"/>
  <c r="H190"/>
  <c r="H181"/>
  <c r="H169"/>
  <c r="H163"/>
  <c r="J158"/>
  <c r="J157" s="1"/>
  <c r="J156" s="1"/>
  <c r="I158"/>
  <c r="I157" s="1"/>
  <c r="I156" s="1"/>
  <c r="H159"/>
  <c r="H158" s="1"/>
  <c r="H157" s="1"/>
  <c r="H156" s="1"/>
  <c r="J149"/>
  <c r="J148" s="1"/>
  <c r="J147" s="1"/>
  <c r="I149"/>
  <c r="I148" s="1"/>
  <c r="I147" s="1"/>
  <c r="H150"/>
  <c r="H149" s="1"/>
  <c r="H148" s="1"/>
  <c r="H147" s="1"/>
  <c r="J135"/>
  <c r="J134" s="1"/>
  <c r="J133" s="1"/>
  <c r="I135"/>
  <c r="I134" s="1"/>
  <c r="I133" s="1"/>
  <c r="H136"/>
  <c r="H135" s="1"/>
  <c r="H134" s="1"/>
  <c r="H133" s="1"/>
  <c r="H144"/>
  <c r="H140"/>
  <c r="H131"/>
  <c r="H126"/>
  <c r="H118"/>
  <c r="H109"/>
  <c r="H92"/>
  <c r="H84"/>
  <c r="H81" s="1"/>
  <c r="H77"/>
  <c r="H73"/>
  <c r="H68"/>
  <c r="H59"/>
  <c r="H63"/>
  <c r="H62" s="1"/>
  <c r="H61" s="1"/>
  <c r="H60" s="1"/>
  <c r="J62"/>
  <c r="J61" s="1"/>
  <c r="J60" s="1"/>
  <c r="I62"/>
  <c r="I61" s="1"/>
  <c r="I60" s="1"/>
  <c r="J50"/>
  <c r="I50"/>
  <c r="H54"/>
  <c r="H51"/>
  <c r="H50" s="1"/>
  <c r="H42"/>
  <c r="J36"/>
  <c r="J35" s="1"/>
  <c r="I36"/>
  <c r="I35" s="1"/>
  <c r="H37"/>
  <c r="H36" s="1"/>
  <c r="H35" s="1"/>
  <c r="H34"/>
  <c r="H33" s="1"/>
  <c r="H30"/>
  <c r="H24"/>
  <c r="H21"/>
  <c r="H18"/>
  <c r="H17" s="1"/>
  <c r="H14"/>
  <c r="H204" l="1"/>
  <c r="H202" s="1"/>
  <c r="H203"/>
  <c r="I202"/>
  <c r="J202"/>
  <c r="I188"/>
  <c r="J188"/>
  <c r="H189"/>
  <c r="H188" s="1"/>
  <c r="J369" l="1"/>
  <c r="J363" s="1"/>
  <c r="J362" s="1"/>
  <c r="I369"/>
  <c r="I363" s="1"/>
  <c r="I362" s="1"/>
  <c r="H369"/>
  <c r="H363" s="1"/>
  <c r="H362" s="1"/>
  <c r="J360"/>
  <c r="J359" s="1"/>
  <c r="J358" s="1"/>
  <c r="I360"/>
  <c r="I359" s="1"/>
  <c r="I358" s="1"/>
  <c r="H360"/>
  <c r="H359" s="1"/>
  <c r="H358" s="1"/>
  <c r="J352"/>
  <c r="J351" s="1"/>
  <c r="J350" s="1"/>
  <c r="I352"/>
  <c r="I351" s="1"/>
  <c r="I350" s="1"/>
  <c r="H352"/>
  <c r="H351" s="1"/>
  <c r="H350" s="1"/>
  <c r="J343"/>
  <c r="J342" s="1"/>
  <c r="J341" s="1"/>
  <c r="I343"/>
  <c r="I342" s="1"/>
  <c r="I341" s="1"/>
  <c r="H343"/>
  <c r="H342" s="1"/>
  <c r="H341" s="1"/>
  <c r="J338"/>
  <c r="J337" s="1"/>
  <c r="I338"/>
  <c r="I337" s="1"/>
  <c r="H338"/>
  <c r="H337" s="1"/>
  <c r="J335"/>
  <c r="J334" s="1"/>
  <c r="J333" s="1"/>
  <c r="I335"/>
  <c r="I334" s="1"/>
  <c r="I333" s="1"/>
  <c r="H335"/>
  <c r="H334" s="1"/>
  <c r="H333" s="1"/>
  <c r="J331"/>
  <c r="J330" s="1"/>
  <c r="J329" s="1"/>
  <c r="I331"/>
  <c r="I330" s="1"/>
  <c r="I329" s="1"/>
  <c r="H331"/>
  <c r="H330" s="1"/>
  <c r="H329" s="1"/>
  <c r="J326"/>
  <c r="J325" s="1"/>
  <c r="J324" s="1"/>
  <c r="J323" s="1"/>
  <c r="I326"/>
  <c r="I325" s="1"/>
  <c r="I324" s="1"/>
  <c r="I323" s="1"/>
  <c r="H326"/>
  <c r="H325" s="1"/>
  <c r="H324" s="1"/>
  <c r="H323" s="1"/>
  <c r="J320"/>
  <c r="J319" s="1"/>
  <c r="J318" s="1"/>
  <c r="I320"/>
  <c r="I319" s="1"/>
  <c r="I318" s="1"/>
  <c r="H320"/>
  <c r="H319" s="1"/>
  <c r="H318" s="1"/>
  <c r="J316"/>
  <c r="J315" s="1"/>
  <c r="J314" s="1"/>
  <c r="I316"/>
  <c r="I315" s="1"/>
  <c r="I314" s="1"/>
  <c r="H316"/>
  <c r="H315" s="1"/>
  <c r="H314" s="1"/>
  <c r="J305"/>
  <c r="J304" s="1"/>
  <c r="J303" s="1"/>
  <c r="I305"/>
  <c r="I304" s="1"/>
  <c r="I303" s="1"/>
  <c r="H305"/>
  <c r="H304" s="1"/>
  <c r="H303" s="1"/>
  <c r="J301"/>
  <c r="J300" s="1"/>
  <c r="J299" s="1"/>
  <c r="J290" s="1"/>
  <c r="I301"/>
  <c r="I300" s="1"/>
  <c r="I299" s="1"/>
  <c r="I290" s="1"/>
  <c r="H301"/>
  <c r="H300" s="1"/>
  <c r="H299" s="1"/>
  <c r="H290" s="1"/>
  <c r="J288"/>
  <c r="J287" s="1"/>
  <c r="J283" s="1"/>
  <c r="I288"/>
  <c r="I287" s="1"/>
  <c r="I283" s="1"/>
  <c r="H288"/>
  <c r="H287" s="1"/>
  <c r="H283" s="1"/>
  <c r="J281"/>
  <c r="J280" s="1"/>
  <c r="J279" s="1"/>
  <c r="I281"/>
  <c r="I280" s="1"/>
  <c r="I279" s="1"/>
  <c r="H281"/>
  <c r="H280" s="1"/>
  <c r="H279" s="1"/>
  <c r="J276"/>
  <c r="J275" s="1"/>
  <c r="J274" s="1"/>
  <c r="I276"/>
  <c r="I275" s="1"/>
  <c r="I274" s="1"/>
  <c r="H276"/>
  <c r="H275" s="1"/>
  <c r="H274" s="1"/>
  <c r="J272"/>
  <c r="J271" s="1"/>
  <c r="J270" s="1"/>
  <c r="I272"/>
  <c r="I271" s="1"/>
  <c r="I270" s="1"/>
  <c r="H272"/>
  <c r="H271" s="1"/>
  <c r="H270" s="1"/>
  <c r="J267"/>
  <c r="J266" s="1"/>
  <c r="I267"/>
  <c r="I266" s="1"/>
  <c r="H267"/>
  <c r="H266" s="1"/>
  <c r="J264"/>
  <c r="J263" s="1"/>
  <c r="I264"/>
  <c r="I263" s="1"/>
  <c r="H264"/>
  <c r="H263" s="1"/>
  <c r="J258"/>
  <c r="J257" s="1"/>
  <c r="J256" s="1"/>
  <c r="I258"/>
  <c r="I257" s="1"/>
  <c r="I256" s="1"/>
  <c r="H258"/>
  <c r="H257" s="1"/>
  <c r="H256" s="1"/>
  <c r="J250"/>
  <c r="J249" s="1"/>
  <c r="I250"/>
  <c r="I249" s="1"/>
  <c r="H250"/>
  <c r="H249" s="1"/>
  <c r="J243"/>
  <c r="J242" s="1"/>
  <c r="J241" s="1"/>
  <c r="I243"/>
  <c r="I242" s="1"/>
  <c r="I241" s="1"/>
  <c r="H243"/>
  <c r="H242" s="1"/>
  <c r="H241" s="1"/>
  <c r="J239"/>
  <c r="J238" s="1"/>
  <c r="J237" s="1"/>
  <c r="I239"/>
  <c r="I238" s="1"/>
  <c r="I237" s="1"/>
  <c r="H239"/>
  <c r="H238" s="1"/>
  <c r="H237" s="1"/>
  <c r="J234"/>
  <c r="J233" s="1"/>
  <c r="I234"/>
  <c r="I233" s="1"/>
  <c r="H234"/>
  <c r="H233" s="1"/>
  <c r="J230"/>
  <c r="J229" s="1"/>
  <c r="I230"/>
  <c r="I229" s="1"/>
  <c r="H230"/>
  <c r="H229" s="1"/>
  <c r="J225"/>
  <c r="J222" s="1"/>
  <c r="J216" s="1"/>
  <c r="J215" s="1"/>
  <c r="I225"/>
  <c r="I222" s="1"/>
  <c r="I216" s="1"/>
  <c r="I215" s="1"/>
  <c r="H225"/>
  <c r="J213"/>
  <c r="J212" s="1"/>
  <c r="J211" s="1"/>
  <c r="J210" s="1"/>
  <c r="I213"/>
  <c r="I212" s="1"/>
  <c r="I211" s="1"/>
  <c r="I210" s="1"/>
  <c r="H213"/>
  <c r="H212" s="1"/>
  <c r="H211" s="1"/>
  <c r="H210" s="1"/>
  <c r="J199"/>
  <c r="J198" s="1"/>
  <c r="J197" s="1"/>
  <c r="I199"/>
  <c r="I198" s="1"/>
  <c r="I197" s="1"/>
  <c r="H199"/>
  <c r="H198" s="1"/>
  <c r="H197" s="1"/>
  <c r="J195"/>
  <c r="J194" s="1"/>
  <c r="I195"/>
  <c r="I194" s="1"/>
  <c r="H195"/>
  <c r="H194" s="1"/>
  <c r="H187" s="1"/>
  <c r="J185"/>
  <c r="J184" s="1"/>
  <c r="J183" s="1"/>
  <c r="I185"/>
  <c r="I184" s="1"/>
  <c r="I183" s="1"/>
  <c r="H185"/>
  <c r="H184" s="1"/>
  <c r="H183" s="1"/>
  <c r="J180"/>
  <c r="J179" s="1"/>
  <c r="J175" s="1"/>
  <c r="J170" s="1"/>
  <c r="I180"/>
  <c r="I179" s="1"/>
  <c r="I175" s="1"/>
  <c r="I170" s="1"/>
  <c r="H180"/>
  <c r="H179" s="1"/>
  <c r="J168"/>
  <c r="J167" s="1"/>
  <c r="J166" s="1"/>
  <c r="J165" s="1"/>
  <c r="I168"/>
  <c r="I167" s="1"/>
  <c r="I166" s="1"/>
  <c r="I165" s="1"/>
  <c r="H168"/>
  <c r="H167" s="1"/>
  <c r="H166" s="1"/>
  <c r="H165" s="1"/>
  <c r="J162"/>
  <c r="J161" s="1"/>
  <c r="J160" s="1"/>
  <c r="I162"/>
  <c r="I161" s="1"/>
  <c r="I160" s="1"/>
  <c r="H162"/>
  <c r="H161" s="1"/>
  <c r="H160" s="1"/>
  <c r="J152"/>
  <c r="J151" s="1"/>
  <c r="I152"/>
  <c r="I151" s="1"/>
  <c r="H152"/>
  <c r="H151" s="1"/>
  <c r="J143"/>
  <c r="J142" s="1"/>
  <c r="J141" s="1"/>
  <c r="I143"/>
  <c r="I142" s="1"/>
  <c r="I141" s="1"/>
  <c r="H143"/>
  <c r="H142" s="1"/>
  <c r="H141" s="1"/>
  <c r="J139"/>
  <c r="J138" s="1"/>
  <c r="J137" s="1"/>
  <c r="I139"/>
  <c r="I138" s="1"/>
  <c r="I137" s="1"/>
  <c r="H139"/>
  <c r="H138" s="1"/>
  <c r="H137" s="1"/>
  <c r="J130"/>
  <c r="J129" s="1"/>
  <c r="J128" s="1"/>
  <c r="I130"/>
  <c r="I129" s="1"/>
  <c r="I128" s="1"/>
  <c r="H130"/>
  <c r="H129" s="1"/>
  <c r="H128" s="1"/>
  <c r="J125"/>
  <c r="J124" s="1"/>
  <c r="J123" s="1"/>
  <c r="I125"/>
  <c r="I124" s="1"/>
  <c r="I123" s="1"/>
  <c r="H125"/>
  <c r="H124" s="1"/>
  <c r="H123" s="1"/>
  <c r="J117"/>
  <c r="J116" s="1"/>
  <c r="J115" s="1"/>
  <c r="I117"/>
  <c r="I116" s="1"/>
  <c r="I115" s="1"/>
  <c r="H117"/>
  <c r="H116" s="1"/>
  <c r="H115" s="1"/>
  <c r="J108"/>
  <c r="J107" s="1"/>
  <c r="J106" s="1"/>
  <c r="J105" s="1"/>
  <c r="I108"/>
  <c r="I107" s="1"/>
  <c r="I106" s="1"/>
  <c r="I105" s="1"/>
  <c r="H108"/>
  <c r="H107" s="1"/>
  <c r="H106" s="1"/>
  <c r="H105" s="1"/>
  <c r="J100"/>
  <c r="J99" s="1"/>
  <c r="J98" s="1"/>
  <c r="I99"/>
  <c r="I98" s="1"/>
  <c r="H99"/>
  <c r="H98" s="1"/>
  <c r="J91"/>
  <c r="J90" s="1"/>
  <c r="J89" s="1"/>
  <c r="J88" s="1"/>
  <c r="I91"/>
  <c r="I90" s="1"/>
  <c r="I89" s="1"/>
  <c r="I88" s="1"/>
  <c r="H91"/>
  <c r="H90" s="1"/>
  <c r="H89" s="1"/>
  <c r="H88" s="1"/>
  <c r="J86"/>
  <c r="J85" s="1"/>
  <c r="I86"/>
  <c r="I85" s="1"/>
  <c r="H86"/>
  <c r="H85" s="1"/>
  <c r="J80"/>
  <c r="I80"/>
  <c r="H80"/>
  <c r="J76"/>
  <c r="J75" s="1"/>
  <c r="J74" s="1"/>
  <c r="I76"/>
  <c r="I75" s="1"/>
  <c r="I74" s="1"/>
  <c r="H76"/>
  <c r="H75" s="1"/>
  <c r="H74" s="1"/>
  <c r="J72"/>
  <c r="J71" s="1"/>
  <c r="I72"/>
  <c r="I71" s="1"/>
  <c r="H72"/>
  <c r="H71" s="1"/>
  <c r="J67"/>
  <c r="J66" s="1"/>
  <c r="J65" s="1"/>
  <c r="J64" s="1"/>
  <c r="I67"/>
  <c r="I66" s="1"/>
  <c r="I65" s="1"/>
  <c r="I64" s="1"/>
  <c r="H67"/>
  <c r="H66" s="1"/>
  <c r="H65" s="1"/>
  <c r="H64" s="1"/>
  <c r="J58"/>
  <c r="J57" s="1"/>
  <c r="J56" s="1"/>
  <c r="J55" s="1"/>
  <c r="I58"/>
  <c r="I57" s="1"/>
  <c r="I56" s="1"/>
  <c r="I55" s="1"/>
  <c r="H58"/>
  <c r="H57" s="1"/>
  <c r="H56" s="1"/>
  <c r="H55" s="1"/>
  <c r="J53"/>
  <c r="J52" s="1"/>
  <c r="I53"/>
  <c r="I52" s="1"/>
  <c r="H53"/>
  <c r="H52" s="1"/>
  <c r="J49"/>
  <c r="I49"/>
  <c r="H49"/>
  <c r="J46"/>
  <c r="J45" s="1"/>
  <c r="J44" s="1"/>
  <c r="I46"/>
  <c r="J41"/>
  <c r="J40" s="1"/>
  <c r="J39" s="1"/>
  <c r="J38" s="1"/>
  <c r="I41"/>
  <c r="I40" s="1"/>
  <c r="I39" s="1"/>
  <c r="I38" s="1"/>
  <c r="H41"/>
  <c r="H40" s="1"/>
  <c r="H39" s="1"/>
  <c r="H38" s="1"/>
  <c r="H32"/>
  <c r="H31" s="1"/>
  <c r="J33"/>
  <c r="J32" s="1"/>
  <c r="J31" s="1"/>
  <c r="I33"/>
  <c r="I32" s="1"/>
  <c r="I31" s="1"/>
  <c r="J29"/>
  <c r="J28" s="1"/>
  <c r="J27" s="1"/>
  <c r="I29"/>
  <c r="I28" s="1"/>
  <c r="I27" s="1"/>
  <c r="H29"/>
  <c r="H28" s="1"/>
  <c r="H27" s="1"/>
  <c r="J23"/>
  <c r="J22" s="1"/>
  <c r="I23"/>
  <c r="I22" s="1"/>
  <c r="H23"/>
  <c r="H22" s="1"/>
  <c r="J20"/>
  <c r="J16" s="1"/>
  <c r="I20"/>
  <c r="I16" s="1"/>
  <c r="H20"/>
  <c r="I13"/>
  <c r="I12" s="1"/>
  <c r="I11" s="1"/>
  <c r="H13"/>
  <c r="H12" s="1"/>
  <c r="H11" s="1"/>
  <c r="H16" l="1"/>
  <c r="H222"/>
  <c r="H216" s="1"/>
  <c r="H215" s="1"/>
  <c r="J349"/>
  <c r="J132"/>
  <c r="J328"/>
  <c r="I328"/>
  <c r="I349"/>
  <c r="H328"/>
  <c r="H349"/>
  <c r="H146"/>
  <c r="I146"/>
  <c r="H182"/>
  <c r="J146"/>
  <c r="H132"/>
  <c r="H79"/>
  <c r="H78" s="1"/>
  <c r="I248"/>
  <c r="I236" s="1"/>
  <c r="I127"/>
  <c r="I110"/>
  <c r="I15"/>
  <c r="I10" s="1"/>
  <c r="H70"/>
  <c r="H69" s="1"/>
  <c r="J278"/>
  <c r="H278"/>
  <c r="I70"/>
  <c r="I69" s="1"/>
  <c r="J269"/>
  <c r="I269"/>
  <c r="J248"/>
  <c r="J236" s="1"/>
  <c r="J262"/>
  <c r="J261" s="1"/>
  <c r="J79"/>
  <c r="J78" s="1"/>
  <c r="I228"/>
  <c r="I227" s="1"/>
  <c r="I278"/>
  <c r="H175"/>
  <c r="H170" s="1"/>
  <c r="J187"/>
  <c r="J182" s="1"/>
  <c r="J313"/>
  <c r="I45"/>
  <c r="I44" s="1"/>
  <c r="H46"/>
  <c r="H45" s="1"/>
  <c r="H44" s="1"/>
  <c r="J48"/>
  <c r="J43" s="1"/>
  <c r="I26"/>
  <c r="J15"/>
  <c r="I313"/>
  <c r="H313"/>
  <c r="H269"/>
  <c r="I262"/>
  <c r="I261" s="1"/>
  <c r="H262"/>
  <c r="H261" s="1"/>
  <c r="H248"/>
  <c r="H236" s="1"/>
  <c r="J228"/>
  <c r="J227" s="1"/>
  <c r="H228"/>
  <c r="H227" s="1"/>
  <c r="I187"/>
  <c r="I182" s="1"/>
  <c r="I132"/>
  <c r="J127"/>
  <c r="H127"/>
  <c r="J110"/>
  <c r="I79"/>
  <c r="I78" s="1"/>
  <c r="J70"/>
  <c r="J69" s="1"/>
  <c r="I48"/>
  <c r="H48"/>
  <c r="J26"/>
  <c r="H15"/>
  <c r="H10" s="1"/>
  <c r="I377"/>
  <c r="H26"/>
  <c r="H110"/>
  <c r="H377"/>
  <c r="H43" l="1"/>
  <c r="I43"/>
  <c r="I373" l="1"/>
  <c r="J373" l="1"/>
  <c r="H373" s="1"/>
</calcChain>
</file>

<file path=xl/sharedStrings.xml><?xml version="1.0" encoding="utf-8"?>
<sst xmlns="http://schemas.openxmlformats.org/spreadsheetml/2006/main" count="547" uniqueCount="242">
  <si>
    <t>Rady Gminy Zamość</t>
  </si>
  <si>
    <t>§</t>
  </si>
  <si>
    <t>010</t>
  </si>
  <si>
    <t>Rolnictwo i łowiectwo</t>
  </si>
  <si>
    <t>Wydatki inwestycyjne jednostek budżetowych</t>
  </si>
  <si>
    <t>Transport i łączność</t>
  </si>
  <si>
    <t>Drogi gminne</t>
  </si>
  <si>
    <t>Pozostała działalność</t>
  </si>
  <si>
    <t>Oświetlenie ulic, placów i dróg</t>
  </si>
  <si>
    <t>Kultura i ochrona dziedzictwa narodowego</t>
  </si>
  <si>
    <t>Domy i ośrodki kultury, świetlice i kluby</t>
  </si>
  <si>
    <t xml:space="preserve">Kultura fizyczna </t>
  </si>
  <si>
    <t xml:space="preserve">Zadania w zakresie kultury fizycznej </t>
  </si>
  <si>
    <t>LP</t>
  </si>
  <si>
    <t>Nazwa Sołectwa</t>
  </si>
  <si>
    <t>Planowane zadanie</t>
  </si>
  <si>
    <t>Jednostka realizująca</t>
  </si>
  <si>
    <t>Klasyfikacja budżetowa</t>
  </si>
  <si>
    <t>dział</t>
  </si>
  <si>
    <t xml:space="preserve">rozdział </t>
  </si>
  <si>
    <t>Szkoły podstawowe</t>
  </si>
  <si>
    <t>GZOK</t>
  </si>
  <si>
    <t>Urząd Gminy Zamość</t>
  </si>
  <si>
    <t>Kwota ogółem</t>
  </si>
  <si>
    <t>Wydatki bieżące</t>
  </si>
  <si>
    <t>Wydatki majatkowe</t>
  </si>
  <si>
    <t>Białobrzegi</t>
  </si>
  <si>
    <t>1.1</t>
  </si>
  <si>
    <t xml:space="preserve">Drogi wewnętrzne </t>
  </si>
  <si>
    <t xml:space="preserve">Zakup usług remontowych </t>
  </si>
  <si>
    <t>1.2</t>
  </si>
  <si>
    <t>Gospodarka komunalna i ochrona środowiska</t>
  </si>
  <si>
    <t>Zakup materiałów i wyposażenia</t>
  </si>
  <si>
    <t>1.3</t>
  </si>
  <si>
    <t xml:space="preserve">Zakup usług pozostałych </t>
  </si>
  <si>
    <t>Białowola</t>
  </si>
  <si>
    <t>2.1</t>
  </si>
  <si>
    <t>Borowina Sitaniecka</t>
  </si>
  <si>
    <t>3.1</t>
  </si>
  <si>
    <t>Bortatycze</t>
  </si>
  <si>
    <t>4.1</t>
  </si>
  <si>
    <t>4.2</t>
  </si>
  <si>
    <t>4.3</t>
  </si>
  <si>
    <t>Bortatycze Kolonia</t>
  </si>
  <si>
    <t>5.1</t>
  </si>
  <si>
    <t>Hubale</t>
  </si>
  <si>
    <t>6.1</t>
  </si>
  <si>
    <t>Chyża</t>
  </si>
  <si>
    <t>7.1</t>
  </si>
  <si>
    <t>7.2</t>
  </si>
  <si>
    <t>Jatutów</t>
  </si>
  <si>
    <t>8.1</t>
  </si>
  <si>
    <t>8.2</t>
  </si>
  <si>
    <t>Kalinowice</t>
  </si>
  <si>
    <t>9.1</t>
  </si>
  <si>
    <t>Lipsko</t>
  </si>
  <si>
    <t>10.1</t>
  </si>
  <si>
    <t>Lipsko Kosobudy</t>
  </si>
  <si>
    <t>Lipsko Polesie</t>
  </si>
  <si>
    <t>12.1</t>
  </si>
  <si>
    <t>Łapiguz</t>
  </si>
  <si>
    <t>13.1</t>
  </si>
  <si>
    <t>Mokre</t>
  </si>
  <si>
    <t>14.1</t>
  </si>
  <si>
    <t>Płoskie</t>
  </si>
  <si>
    <t>Pniówek</t>
  </si>
  <si>
    <t>16.1</t>
  </si>
  <si>
    <t>Siedliska</t>
  </si>
  <si>
    <t>17.2</t>
  </si>
  <si>
    <t>17.1</t>
  </si>
  <si>
    <t>17.3</t>
  </si>
  <si>
    <t>Zakup usług pozostałych</t>
  </si>
  <si>
    <t>Sitaniec</t>
  </si>
  <si>
    <t>18.1</t>
  </si>
  <si>
    <t>Sitaniec Kolonia</t>
  </si>
  <si>
    <t>19.1</t>
  </si>
  <si>
    <t>Sitaniec Wolica</t>
  </si>
  <si>
    <t>20.1</t>
  </si>
  <si>
    <t>Szopinek</t>
  </si>
  <si>
    <t>Skaraszów</t>
  </si>
  <si>
    <t>Skokówka</t>
  </si>
  <si>
    <t>23.1</t>
  </si>
  <si>
    <t>Wieprzec</t>
  </si>
  <si>
    <t>24.1</t>
  </si>
  <si>
    <t>Wierzchowiny</t>
  </si>
  <si>
    <t>Wólka Panieńska</t>
  </si>
  <si>
    <t>26.1</t>
  </si>
  <si>
    <t>Wólka Wieprzecka</t>
  </si>
  <si>
    <t>27.1</t>
  </si>
  <si>
    <t>Wysokie</t>
  </si>
  <si>
    <t>28.1</t>
  </si>
  <si>
    <t>Wychody</t>
  </si>
  <si>
    <t>29.1</t>
  </si>
  <si>
    <t>Zarzecze</t>
  </si>
  <si>
    <t>Zwódne</t>
  </si>
  <si>
    <t>31.1</t>
  </si>
  <si>
    <t>31.2</t>
  </si>
  <si>
    <t>Zalesie</t>
  </si>
  <si>
    <t>32.1</t>
  </si>
  <si>
    <t>Zawada</t>
  </si>
  <si>
    <t>33.1</t>
  </si>
  <si>
    <t>Żdanów</t>
  </si>
  <si>
    <t>34.1</t>
  </si>
  <si>
    <t>34.3</t>
  </si>
  <si>
    <t>Żdanówek</t>
  </si>
  <si>
    <t>35.1</t>
  </si>
  <si>
    <t>35.2</t>
  </si>
  <si>
    <t>Ogółem</t>
  </si>
  <si>
    <t>UG</t>
  </si>
  <si>
    <t>2.2</t>
  </si>
  <si>
    <t>01044</t>
  </si>
  <si>
    <t>11.2</t>
  </si>
  <si>
    <t>12.2</t>
  </si>
  <si>
    <t>14.3</t>
  </si>
  <si>
    <t>15.2</t>
  </si>
  <si>
    <t>18.2</t>
  </si>
  <si>
    <t>18.3</t>
  </si>
  <si>
    <t>21.2</t>
  </si>
  <si>
    <t>Infrastruktura sanitacyjna  wsi</t>
  </si>
  <si>
    <t>Planowane wydatki ze środków Funduszu Sołeckiego w 2024  roku</t>
  </si>
  <si>
    <t xml:space="preserve">Remont dróg dojazdowych do pól. </t>
  </si>
  <si>
    <t xml:space="preserve"> Doprowadzenie zasilania elektrycznego do altanki. </t>
  </si>
  <si>
    <t xml:space="preserve">Remont elewacji świetlicy i wykonanie daszków nad dzwiami. </t>
  </si>
  <si>
    <t xml:space="preserve">Organizacja imprez lokalnych. </t>
  </si>
  <si>
    <t xml:space="preserve">Utwardzenie drogi gruntowej nr geodezyjny 1 w miejscowości Zalesie. </t>
  </si>
  <si>
    <t xml:space="preserve">Utwardzenie terenu przy świetlicy wiejskiej na działce nr 980/1 w miejscowości Białowola. </t>
  </si>
  <si>
    <t xml:space="preserve">Organizacja Festynu Wiejskiego. </t>
  </si>
  <si>
    <t xml:space="preserve"> Rozbudowa drogi gminnej nr 110402L w m. Borowina Sitaniecka w zakresie budowy chodnika </t>
  </si>
  <si>
    <t xml:space="preserve"> Remont drogi koło cmentarza w m. Bortatycze (kontynuacja). </t>
  </si>
  <si>
    <t xml:space="preserve">Zakup stołu bilardowego do świetlicy wiejskiej. </t>
  </si>
  <si>
    <t>Organizacja inicjatyw lokalnych</t>
  </si>
  <si>
    <t xml:space="preserve"> Remont drogi 110431L w miejscowości Bortatycze Kolonia w kierunku Siedlisk. </t>
  </si>
  <si>
    <t>5.2</t>
  </si>
  <si>
    <t>2.3</t>
  </si>
  <si>
    <t xml:space="preserve"> Budowa placu zabaw dla dzieci w m. w Hubale. </t>
  </si>
  <si>
    <t xml:space="preserve"> Budowa placu zabaw w m. Chyża. </t>
  </si>
  <si>
    <t xml:space="preserve"> Organizacja inicjatywy lokalnej "Festyn rodzinny" w m. Chyża. </t>
  </si>
  <si>
    <t xml:space="preserve">Zakup namiotu reklamowego. </t>
  </si>
  <si>
    <t>Organizacja inicjatyw lokalnych w miejscowości Jatutów: VI Ludowe spotkanie z zaśpiewem i przytupem", "Sołecki bal z Mikołajem" oraz "Dzień Kobiet"</t>
  </si>
  <si>
    <t xml:space="preserve"> Budowa drogi wewnętrznej w m. Kalinowice, nr geod. 143/2, 145 - opracowanie dokumentacji projektowo-kosztorysowej. </t>
  </si>
  <si>
    <t xml:space="preserve">Wymiana podłogi w świetlicy wiejskiej w Lipsku. </t>
  </si>
  <si>
    <t xml:space="preserve">Budowa oświetlenia ulicznego drogi gminnej nr 110388L w miejsc. Lipsko-Kosobudy – kontynuacja zadania. </t>
  </si>
  <si>
    <t xml:space="preserve"> Budowa oświetlenia ulicznego drogi nr 112226L w miejscowości Lipsko Polesie. </t>
  </si>
  <si>
    <t xml:space="preserve">Budowa otwartej strefy aktywności na działce nr 205 w miejscowości Lipsko Polesie. </t>
  </si>
  <si>
    <t xml:space="preserve"> Budowa oświetlenia ulicznego dróg gminnych nr 110403L i 110380L w miejscowości Łapiguz. </t>
  </si>
  <si>
    <t xml:space="preserve">Budowa oświetlenia ulicznego drogi wewnętrznej nr geodezyjny 1157 i 1216 w miejscowości Mokre. </t>
  </si>
  <si>
    <t xml:space="preserve">Dofinansowanie Dnia Matki i Dziecka jak również Festynu Rodzinnego z Susłem. </t>
  </si>
  <si>
    <t>Oświata i wychowanie</t>
  </si>
  <si>
    <t xml:space="preserve">Budowa placu zabaw przy Szkole Podstawowej w Mokrem. </t>
  </si>
  <si>
    <t>Opracowanie dokumentacji na rozbudowę drogi gminnej 110420L w m. Płoskie.</t>
  </si>
  <si>
    <t xml:space="preserve">Zakup flag na maszty przy miejscach pamięci w Płoskiem. </t>
  </si>
  <si>
    <t xml:space="preserve">Wyposażenie świetlicy wiejskiej w m. Płoskie. </t>
  </si>
  <si>
    <t xml:space="preserve">Rozbudowa drogi gminnej nr 110386L w m. Pniówek. </t>
  </si>
  <si>
    <t>15.1</t>
  </si>
  <si>
    <t>15.3</t>
  </si>
  <si>
    <t>15.4</t>
  </si>
  <si>
    <t xml:space="preserve">Organizacja Sołeckiego Dnia Dziecka. </t>
  </si>
  <si>
    <t>Zakup ławek parkowych przenośnych</t>
  </si>
  <si>
    <t xml:space="preserve"> Zakup klimatyzatorów do świetlicy wiejskiej w m. Sitaniec. </t>
  </si>
  <si>
    <t>Zabezpieczenie środków na zakupy i bieżące funkcjonowanie świetlicy w m. Sitaniec.</t>
  </si>
  <si>
    <t xml:space="preserve"> Nadbudowa szafek w kuchni i gablot na puchary do świetlicy wiejskiej w m. Sitaniec. </t>
  </si>
  <si>
    <t>Organizacja inicjatywy lokalnej "Powitanie wakacji" w m. Sitaniec (wspólnie z sołectwem Sitaniec Kolonia)</t>
  </si>
  <si>
    <t xml:space="preserve">Budowa drogi gminnej nr 110399L w m. Sitaniec (dokumentacja). </t>
  </si>
  <si>
    <t>18.4</t>
  </si>
  <si>
    <t>18.5</t>
  </si>
  <si>
    <t xml:space="preserve">Budowa oświetlenia ulicznego przy drodze gminnej nr 110379L w m. Sitaniec Kolonia. </t>
  </si>
  <si>
    <t xml:space="preserve">Zakup klimatyzatorów do świetlicy wiejskiej w m. Sitaniec. </t>
  </si>
  <si>
    <t xml:space="preserve">Zabezpieczenie środków na zakupyi bieżące funkcjonowanie świetlicy w m. Sitaniec. </t>
  </si>
  <si>
    <t xml:space="preserve">Rozbudowa drogi gminnej nr 110397L w miejscowości Sitaniec-Wolica w zakresie budowy chodnika – wykonanie dokumentacji technicznej (dotyczy odcinka ok. 400m od nr domu98 do 119). </t>
  </si>
  <si>
    <t xml:space="preserve">Choinka dla dzieci, Turniej Tenisa Stołowego, Dzień Kobiet, Piknik rodzinny przy altanie. </t>
  </si>
  <si>
    <t>Zadania z zakresu kultury fizycznej</t>
  </si>
  <si>
    <t xml:space="preserve">Zakup do świetlicy wieskiej w m. Skaraszów zmywarki. </t>
  </si>
  <si>
    <t xml:space="preserve">Zainstalowanie klimatyzacji w świetlicy wiejskiej w Skaraszowie. </t>
  </si>
  <si>
    <t xml:space="preserve">Spotkanie okolicznościowe "Dzień Babci i Dziadka" w m. Skaraszów. </t>
  </si>
  <si>
    <t>Zakup materiałów na wykonanie drogi wew. Nr dz. 41/8 w Skokówce (boczna ul. Orgodniczej Południe)</t>
  </si>
  <si>
    <t xml:space="preserve">Organizacja festynu rodzinnego i Dnia Dziecka / świetlica Skokówka. </t>
  </si>
  <si>
    <t xml:space="preserve"> Zakup urządzenia do gry w kosza, ze zgłoszeniem, montażem, brukiem na dz. 81/90, 71/3 (siłownia w Skokówce)</t>
  </si>
  <si>
    <t>23.2</t>
  </si>
  <si>
    <t>Budowa oświetlenia ulicznego przy drodze wewnętrznej nr 128 w m. Wieprzec (obręb Wieprzec-Wychody) i 493 (obręb Zarzecze).</t>
  </si>
  <si>
    <t xml:space="preserve">Oświetlenie uliczne ul. Targowej w Skokówce - II etap. </t>
  </si>
  <si>
    <t xml:space="preserve">Urządzenie terenu przy świetlicy wiejskiej w m. Wierzchowiny. </t>
  </si>
  <si>
    <t xml:space="preserve">Organizacja inicjatyw lokalnych w m. Wierzchowiny. </t>
  </si>
  <si>
    <t xml:space="preserve"> Rozbudowa sieci kanalizacji sanitarnej w m. Wólka Panieńska pos. nr 51B, 51AB i sąsiednie. </t>
  </si>
  <si>
    <t xml:space="preserve">Zakup namiotu rozkładanego z wyposażeniem. </t>
  </si>
  <si>
    <t xml:space="preserve">Zakup szafy chłodniczej do świetlicy wiejskiej w m. Wólka Wieprzecka. </t>
  </si>
  <si>
    <t xml:space="preserve">Organizacja inicjatyw lokalnych w m. Wólka Wieprzecka. </t>
  </si>
  <si>
    <t xml:space="preserve">Budowa tężni przy Centrum Kultury Dawnej w Wysokiem. </t>
  </si>
  <si>
    <t>Budowa oświetlenia ulicznego przy drodze wewnętrznej nr geod. 800 (Obręb Wieprzec Wychody) w m. Wychody.</t>
  </si>
  <si>
    <t>27.2</t>
  </si>
  <si>
    <t>27.3</t>
  </si>
  <si>
    <t>26.2</t>
  </si>
  <si>
    <t>25.1</t>
  </si>
  <si>
    <t>25.2</t>
  </si>
  <si>
    <t>23.3</t>
  </si>
  <si>
    <t>23.4</t>
  </si>
  <si>
    <t>22.1</t>
  </si>
  <si>
    <t>22.2</t>
  </si>
  <si>
    <t xml:space="preserve">Utwardzenie kostką terenu przy świetlicy wiejskiej w m. Zwódne. </t>
  </si>
  <si>
    <t xml:space="preserve">Organizacja inicjatywy lokalnej "Międzysołecki Dzień Dziecka Skokówka-Zwódne" w m. Skokówka. </t>
  </si>
  <si>
    <t xml:space="preserve"> Organizacja inicjatywy lokalnej "Sołeckie Dożynki w m. Zwódne". </t>
  </si>
  <si>
    <t>31.3</t>
  </si>
  <si>
    <t>Wykonanie dokumentacji na budowę drogi wewnętrznej nr geodezyjny 440/17 m. Zawada</t>
  </si>
  <si>
    <t xml:space="preserve">Budowa oświetlenia ulicznego na drodze gminnej (dalszy ciąg) nr 442/25/1285 w m. Zawada. </t>
  </si>
  <si>
    <t xml:space="preserve">Organizacja inicjatyw lokalnych w m. Zawada. </t>
  </si>
  <si>
    <t xml:space="preserve">Zakup siedzeń na Trybunę Główną stadionu sportowego w Zawadzie. </t>
  </si>
  <si>
    <t xml:space="preserve">Budowa drogi wewnętrznej (dz. nr 335 obręb 33 Żdanów) w m. Żdanów - opracowanie dokumentacji projektowo-kosztorysowej. </t>
  </si>
  <si>
    <t xml:space="preserve">Organizacja inicjatyw lokalnych w m. Żdanów. </t>
  </si>
  <si>
    <t xml:space="preserve"> Remont i modernizacja placów zabaw w m. Żdanów.</t>
  </si>
  <si>
    <t xml:space="preserve">Budowa oświetlenia na placu wiejskim przy świetlicy w m. Żdanówek - opracowanie dokumentacji technicznej, zakup materiałów. </t>
  </si>
  <si>
    <t>Wyposażenie świetlicy wiejskiej w m. Żdanówek.</t>
  </si>
  <si>
    <t>Organizacja inicjatywy lokalnej "Powitanie wakacji" w m. Sitaniec (wspólnie z sołectwem Sitaniec)</t>
  </si>
  <si>
    <t>Organizacja lokalnego pikniku rodzinnego przy świetlicy wiejskiej w m. Żdanówek.</t>
  </si>
  <si>
    <t xml:space="preserve">Zakup sprzętu strażackiego </t>
  </si>
  <si>
    <t>35.3</t>
  </si>
  <si>
    <t>Bezpieczeństwo publiczne i ochrona przeciwpożarowa</t>
  </si>
  <si>
    <t>Ochotnicze straże pożarne</t>
  </si>
  <si>
    <t>Zmiana-Zadania bieżące</t>
  </si>
  <si>
    <t>Zmiana- Zadania inwestycyjne</t>
  </si>
  <si>
    <t>Wyposażenie świetlicy wiejskiej w m. Zawada</t>
  </si>
  <si>
    <t>Naprawa i modernizacja ogrodzenia przy krzyżu ul.Targowa oraz wyremontowanie i dostawienie ławek znajdujących się na terenie wokół tego kryża</t>
  </si>
  <si>
    <t>Budowa altany na placu zabaw w m. Zarzecze</t>
  </si>
  <si>
    <t>Zakupy do świetlicy wiejskiej</t>
  </si>
  <si>
    <t>Załącznik nr 5</t>
  </si>
  <si>
    <t>Zakup i montaż klimatyzatorów do świetlicy wiejskiej w m. Jatutów</t>
  </si>
  <si>
    <t>Zakup i montaż klimatyzatora w budynku Pokoleniówka w m. Jatutów</t>
  </si>
  <si>
    <t>9.2</t>
  </si>
  <si>
    <t xml:space="preserve">Zakup słupów oświetleniowych 20 szt. na drogę gminną od nr posesji 212b do nr posesji 139 </t>
  </si>
  <si>
    <t>12.3</t>
  </si>
  <si>
    <t xml:space="preserve">Remont dróg w miejscowości Lipsko Polesie </t>
  </si>
  <si>
    <t>12.4</t>
  </si>
  <si>
    <t>Organizacja inicjatyw lokalnych w miejscowości Lipsko Polesie</t>
  </si>
  <si>
    <t xml:space="preserve"> Remont drogi gminnej 110430L </t>
  </si>
  <si>
    <t xml:space="preserve">Doposażenie świetlicy wiejskiej w m. Szopinek </t>
  </si>
  <si>
    <t xml:space="preserve">Wykonanie zabudowy meblowej w świetliccy wiejskiej w m. Szopinek </t>
  </si>
  <si>
    <t xml:space="preserve"> Zakup i montaż 2 stojaków na rowery. </t>
  </si>
  <si>
    <t xml:space="preserve"> Zakup i montaż 2 ławek z podbudową z kostki brukowej obok pomnika Jana Pawła II w m. Płoskie. </t>
  </si>
  <si>
    <t>28.2</t>
  </si>
  <si>
    <t>28.3</t>
  </si>
  <si>
    <t>do Uchwały Nr</t>
  </si>
  <si>
    <t xml:space="preserve">z dnia </t>
  </si>
  <si>
    <t>Remont dróg wewnętrznych w m.Wysokie</t>
  </si>
  <si>
    <t>Remont altany w m. Wysokie</t>
  </si>
</sst>
</file>

<file path=xl/styles.xml><?xml version="1.0" encoding="utf-8"?>
<styleSheet xmlns="http://schemas.openxmlformats.org/spreadsheetml/2006/main">
  <numFmts count="3">
    <numFmt numFmtId="164" formatCode="#,##0.00\ _z_ł"/>
    <numFmt numFmtId="165" formatCode="#,##0.00&quot;      &quot;;#,##0.00&quot;      &quot;;&quot;-&quot;#&quot;      &quot;;&quot; &quot;@&quot; &quot;"/>
    <numFmt numFmtId="166" formatCode="#,##0.00\ &quot;zł&quot;"/>
  </numFmts>
  <fonts count="15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i/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i/>
      <sz val="9"/>
      <color indexed="8"/>
      <name val="Arial"/>
      <family val="2"/>
      <charset val="238"/>
    </font>
    <font>
      <b/>
      <i/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B2B2B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3" fillId="0" borderId="0"/>
    <xf numFmtId="0" fontId="2" fillId="0" borderId="0"/>
    <xf numFmtId="165" fontId="1" fillId="0" borderId="0"/>
  </cellStyleXfs>
  <cellXfs count="175">
    <xf numFmtId="0" fontId="0" fillId="0" borderId="0" xfId="0"/>
    <xf numFmtId="4" fontId="5" fillId="0" borderId="1" xfId="0" applyNumberFormat="1" applyFont="1" applyBorder="1"/>
    <xf numFmtId="4" fontId="4" fillId="0" borderId="1" xfId="0" applyNumberFormat="1" applyFont="1" applyBorder="1"/>
    <xf numFmtId="4" fontId="4" fillId="5" borderId="1" xfId="0" applyNumberFormat="1" applyFont="1" applyFill="1" applyBorder="1"/>
    <xf numFmtId="164" fontId="5" fillId="0" borderId="1" xfId="0" applyNumberFormat="1" applyFont="1" applyBorder="1"/>
    <xf numFmtId="0" fontId="5" fillId="0" borderId="0" xfId="0" applyFont="1"/>
    <xf numFmtId="166" fontId="5" fillId="0" borderId="0" xfId="0" applyNumberFormat="1" applyFont="1"/>
    <xf numFmtId="166" fontId="5" fillId="0" borderId="0" xfId="0" applyNumberFormat="1" applyFont="1" applyAlignment="1" applyProtection="1">
      <alignment horizontal="left"/>
      <protection locked="0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166" fontId="6" fillId="0" borderId="0" xfId="0" applyNumberFormat="1" applyFont="1" applyAlignment="1">
      <alignment wrapText="1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/>
    <xf numFmtId="49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/>
    <xf numFmtId="0" fontId="5" fillId="0" borderId="6" xfId="0" applyFont="1" applyBorder="1"/>
    <xf numFmtId="49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 wrapText="1"/>
    </xf>
    <xf numFmtId="4" fontId="4" fillId="5" borderId="1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4" fontId="10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/>
    </xf>
    <xf numFmtId="4" fontId="9" fillId="0" borderId="1" xfId="0" applyNumberFormat="1" applyFont="1" applyBorder="1"/>
    <xf numFmtId="0" fontId="5" fillId="0" borderId="2" xfId="0" applyFont="1" applyBorder="1" applyAlignment="1">
      <alignment horizontal="left"/>
    </xf>
    <xf numFmtId="0" fontId="12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wrapText="1"/>
    </xf>
    <xf numFmtId="4" fontId="10" fillId="0" borderId="1" xfId="0" applyNumberFormat="1" applyFont="1" applyBorder="1"/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0" fontId="10" fillId="5" borderId="1" xfId="0" applyFont="1" applyFill="1" applyBorder="1" applyAlignment="1">
      <alignment wrapText="1"/>
    </xf>
    <xf numFmtId="0" fontId="10" fillId="5" borderId="1" xfId="0" applyFont="1" applyFill="1" applyBorder="1" applyAlignment="1">
      <alignment horizontal="center" wrapText="1"/>
    </xf>
    <xf numFmtId="0" fontId="10" fillId="5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4" fontId="4" fillId="2" borderId="1" xfId="0" applyNumberFormat="1" applyFont="1" applyFill="1" applyBorder="1"/>
    <xf numFmtId="4" fontId="5" fillId="2" borderId="1" xfId="0" applyNumberFormat="1" applyFont="1" applyFill="1" applyBorder="1"/>
    <xf numFmtId="0" fontId="11" fillId="0" borderId="8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/>
    </xf>
    <xf numFmtId="0" fontId="12" fillId="0" borderId="1" xfId="0" applyFont="1" applyBorder="1" applyAlignment="1">
      <alignment wrapText="1"/>
    </xf>
    <xf numFmtId="0" fontId="10" fillId="0" borderId="3" xfId="0" applyFont="1" applyBorder="1" applyAlignment="1">
      <alignment horizontal="center" wrapText="1"/>
    </xf>
    <xf numFmtId="0" fontId="9" fillId="2" borderId="1" xfId="0" applyFont="1" applyFill="1" applyBorder="1" applyAlignment="1">
      <alignment horizontal="center"/>
    </xf>
    <xf numFmtId="0" fontId="8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4" fontId="9" fillId="0" borderId="1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horizontal="right" vertical="center"/>
    </xf>
    <xf numFmtId="0" fontId="10" fillId="5" borderId="6" xfId="0" applyFont="1" applyFill="1" applyBorder="1" applyAlignment="1">
      <alignment wrapText="1"/>
    </xf>
    <xf numFmtId="0" fontId="11" fillId="0" borderId="6" xfId="0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right"/>
    </xf>
    <xf numFmtId="0" fontId="12" fillId="0" borderId="1" xfId="0" applyFont="1" applyBorder="1" applyAlignment="1">
      <alignment horizontal="left" wrapText="1"/>
    </xf>
    <xf numFmtId="164" fontId="5" fillId="2" borderId="1" xfId="0" applyNumberFormat="1" applyFont="1" applyFill="1" applyBorder="1"/>
    <xf numFmtId="0" fontId="12" fillId="0" borderId="15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2" fillId="0" borderId="12" xfId="0" applyFont="1" applyBorder="1" applyAlignment="1">
      <alignment wrapText="1"/>
    </xf>
    <xf numFmtId="0" fontId="10" fillId="0" borderId="1" xfId="0" applyFont="1" applyBorder="1" applyAlignment="1">
      <alignment horizontal="left"/>
    </xf>
    <xf numFmtId="0" fontId="11" fillId="0" borderId="6" xfId="0" applyFont="1" applyBorder="1" applyAlignment="1">
      <alignment horizontal="left" vertical="center" wrapText="1"/>
    </xf>
    <xf numFmtId="0" fontId="12" fillId="0" borderId="9" xfId="0" applyFont="1" applyBorder="1" applyAlignment="1">
      <alignment wrapText="1"/>
    </xf>
    <xf numFmtId="0" fontId="10" fillId="5" borderId="8" xfId="0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2" borderId="8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vertical="center"/>
    </xf>
    <xf numFmtId="4" fontId="9" fillId="2" borderId="1" xfId="0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center"/>
    </xf>
    <xf numFmtId="4" fontId="9" fillId="2" borderId="1" xfId="0" applyNumberFormat="1" applyFont="1" applyFill="1" applyBorder="1"/>
    <xf numFmtId="0" fontId="8" fillId="2" borderId="1" xfId="0" applyFont="1" applyFill="1" applyBorder="1" applyAlignment="1">
      <alignment wrapText="1"/>
    </xf>
    <xf numFmtId="0" fontId="11" fillId="0" borderId="6" xfId="0" applyFont="1" applyBorder="1" applyAlignment="1">
      <alignment wrapText="1"/>
    </xf>
    <xf numFmtId="0" fontId="12" fillId="0" borderId="10" xfId="0" applyFont="1" applyBorder="1" applyAlignment="1">
      <alignment wrapText="1"/>
    </xf>
    <xf numFmtId="49" fontId="5" fillId="5" borderId="1" xfId="0" applyNumberFormat="1" applyFont="1" applyFill="1" applyBorder="1" applyAlignment="1">
      <alignment horizontal="left"/>
    </xf>
    <xf numFmtId="0" fontId="9" fillId="5" borderId="1" xfId="0" applyFont="1" applyFill="1" applyBorder="1" applyAlignment="1">
      <alignment wrapText="1"/>
    </xf>
    <xf numFmtId="0" fontId="9" fillId="5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9" fillId="0" borderId="6" xfId="0" applyFont="1" applyBorder="1" applyAlignment="1">
      <alignment wrapText="1"/>
    </xf>
    <xf numFmtId="0" fontId="9" fillId="5" borderId="8" xfId="0" applyFont="1" applyFill="1" applyBorder="1" applyAlignment="1">
      <alignment wrapText="1"/>
    </xf>
    <xf numFmtId="0" fontId="8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11" fillId="0" borderId="6" xfId="0" applyFont="1" applyBorder="1" applyAlignment="1">
      <alignment vertical="top" wrapText="1"/>
    </xf>
    <xf numFmtId="4" fontId="12" fillId="0" borderId="8" xfId="0" applyNumberFormat="1" applyFont="1" applyBorder="1" applyAlignment="1">
      <alignment horizontal="right" wrapText="1"/>
    </xf>
    <xf numFmtId="0" fontId="9" fillId="0" borderId="0" xfId="0" applyFont="1" applyAlignment="1">
      <alignment horizontal="center"/>
    </xf>
    <xf numFmtId="4" fontId="13" fillId="0" borderId="1" xfId="0" applyNumberFormat="1" applyFont="1" applyBorder="1"/>
    <xf numFmtId="0" fontId="9" fillId="5" borderId="6" xfId="0" applyFont="1" applyFill="1" applyBorder="1" applyAlignment="1">
      <alignment wrapText="1"/>
    </xf>
    <xf numFmtId="0" fontId="8" fillId="2" borderId="6" xfId="0" applyFont="1" applyFill="1" applyBorder="1" applyAlignment="1">
      <alignment wrapText="1"/>
    </xf>
    <xf numFmtId="0" fontId="12" fillId="0" borderId="11" xfId="0" applyFont="1" applyBorder="1" applyAlignment="1">
      <alignment wrapText="1"/>
    </xf>
    <xf numFmtId="0" fontId="12" fillId="0" borderId="14" xfId="0" applyFont="1" applyBorder="1" applyAlignment="1">
      <alignment wrapText="1"/>
    </xf>
    <xf numFmtId="0" fontId="12" fillId="0" borderId="14" xfId="0" applyFont="1" applyBorder="1" applyAlignment="1">
      <alignment horizontal="left" wrapText="1"/>
    </xf>
    <xf numFmtId="0" fontId="12" fillId="0" borderId="12" xfId="0" applyFont="1" applyBorder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/>
    </xf>
    <xf numFmtId="0" fontId="9" fillId="5" borderId="5" xfId="0" applyFont="1" applyFill="1" applyBorder="1" applyAlignment="1">
      <alignment wrapText="1"/>
    </xf>
    <xf numFmtId="164" fontId="5" fillId="5" borderId="1" xfId="0" applyNumberFormat="1" applyFont="1" applyFill="1" applyBorder="1"/>
    <xf numFmtId="0" fontId="8" fillId="2" borderId="5" xfId="0" applyFont="1" applyFill="1" applyBorder="1" applyAlignment="1">
      <alignment wrapText="1"/>
    </xf>
    <xf numFmtId="4" fontId="12" fillId="0" borderId="1" xfId="0" applyNumberFormat="1" applyFont="1" applyBorder="1"/>
    <xf numFmtId="0" fontId="12" fillId="0" borderId="13" xfId="0" applyFont="1" applyBorder="1" applyAlignment="1">
      <alignment horizontal="left" wrapText="1"/>
    </xf>
    <xf numFmtId="0" fontId="8" fillId="3" borderId="4" xfId="0" applyFont="1" applyFill="1" applyBorder="1" applyAlignment="1">
      <alignment vertical="center" wrapText="1"/>
    </xf>
    <xf numFmtId="49" fontId="4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8" fillId="0" borderId="7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/>
    </xf>
    <xf numFmtId="49" fontId="11" fillId="0" borderId="1" xfId="0" applyNumberFormat="1" applyFont="1" applyBorder="1" applyAlignment="1" applyProtection="1">
      <alignment horizontal="left" wrapText="1"/>
      <protection locked="0"/>
    </xf>
    <xf numFmtId="0" fontId="5" fillId="0" borderId="8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11" fillId="0" borderId="1" xfId="0" applyFont="1" applyBorder="1" applyAlignment="1">
      <alignment vertical="top" wrapText="1"/>
    </xf>
    <xf numFmtId="0" fontId="9" fillId="0" borderId="13" xfId="0" applyFont="1" applyBorder="1" applyAlignment="1">
      <alignment wrapText="1"/>
    </xf>
    <xf numFmtId="0" fontId="5" fillId="0" borderId="2" xfId="0" applyFont="1" applyBorder="1"/>
    <xf numFmtId="0" fontId="12" fillId="0" borderId="14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/>
    </xf>
    <xf numFmtId="0" fontId="12" fillId="0" borderId="10" xfId="0" applyFont="1" applyBorder="1" applyAlignment="1">
      <alignment horizontal="left" wrapText="1"/>
    </xf>
    <xf numFmtId="0" fontId="12" fillId="0" borderId="13" xfId="0" applyFont="1" applyBorder="1" applyAlignment="1">
      <alignment horizontal="left" vertical="center" wrapText="1"/>
    </xf>
    <xf numFmtId="49" fontId="5" fillId="0" borderId="8" xfId="0" applyNumberFormat="1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8" xfId="0" applyFont="1" applyBorder="1" applyAlignment="1">
      <alignment horizontal="center" wrapText="1"/>
    </xf>
    <xf numFmtId="0" fontId="5" fillId="0" borderId="8" xfId="0" applyFont="1" applyBorder="1" applyAlignment="1">
      <alignment horizontal="center"/>
    </xf>
    <xf numFmtId="4" fontId="5" fillId="0" borderId="8" xfId="0" applyNumberFormat="1" applyFont="1" applyBorder="1"/>
    <xf numFmtId="0" fontId="12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wrapText="1"/>
    </xf>
    <xf numFmtId="0" fontId="12" fillId="0" borderId="12" xfId="0" applyFont="1" applyBorder="1" applyAlignment="1">
      <alignment vertical="center" wrapText="1"/>
    </xf>
    <xf numFmtId="49" fontId="4" fillId="5" borderId="1" xfId="0" applyNumberFormat="1" applyFont="1" applyFill="1" applyBorder="1"/>
    <xf numFmtId="4" fontId="10" fillId="5" borderId="1" xfId="0" applyNumberFormat="1" applyFont="1" applyFill="1" applyBorder="1"/>
    <xf numFmtId="4" fontId="5" fillId="5" borderId="1" xfId="0" applyNumberFormat="1" applyFont="1" applyFill="1" applyBorder="1"/>
    <xf numFmtId="0" fontId="4" fillId="4" borderId="1" xfId="0" applyFont="1" applyFill="1" applyBorder="1"/>
    <xf numFmtId="0" fontId="4" fillId="4" borderId="1" xfId="0" applyFont="1" applyFill="1" applyBorder="1" applyAlignment="1">
      <alignment horizontal="left"/>
    </xf>
    <xf numFmtId="0" fontId="10" fillId="4" borderId="1" xfId="0" applyFont="1" applyFill="1" applyBorder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/>
    </xf>
    <xf numFmtId="4" fontId="4" fillId="4" borderId="1" xfId="0" applyNumberFormat="1" applyFont="1" applyFill="1" applyBorder="1"/>
    <xf numFmtId="164" fontId="5" fillId="0" borderId="0" xfId="0" applyNumberFormat="1" applyFont="1"/>
    <xf numFmtId="0" fontId="4" fillId="0" borderId="0" xfId="0" applyFont="1"/>
    <xf numFmtId="4" fontId="5" fillId="0" borderId="0" xfId="0" applyNumberFormat="1" applyFont="1"/>
    <xf numFmtId="164" fontId="4" fillId="0" borderId="1" xfId="0" applyNumberFormat="1" applyFont="1" applyBorder="1"/>
    <xf numFmtId="49" fontId="9" fillId="0" borderId="1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0" xfId="0" applyFont="1"/>
    <xf numFmtId="164" fontId="4" fillId="5" borderId="1" xfId="0" applyNumberFormat="1" applyFont="1" applyFill="1" applyBorder="1"/>
    <xf numFmtId="0" fontId="5" fillId="2" borderId="0" xfId="0" applyFont="1" applyFill="1"/>
    <xf numFmtId="0" fontId="9" fillId="2" borderId="6" xfId="0" applyFont="1" applyFill="1" applyBorder="1" applyAlignment="1">
      <alignment wrapText="1"/>
    </xf>
    <xf numFmtId="164" fontId="4" fillId="2" borderId="1" xfId="0" applyNumberFormat="1" applyFont="1" applyFill="1" applyBorder="1"/>
    <xf numFmtId="0" fontId="11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164" fontId="8" fillId="5" borderId="1" xfId="0" applyNumberFormat="1" applyFont="1" applyFill="1" applyBorder="1"/>
    <xf numFmtId="164" fontId="4" fillId="6" borderId="8" xfId="0" applyNumberFormat="1" applyFont="1" applyFill="1" applyBorder="1" applyAlignment="1">
      <alignment horizontal="center" wrapText="1"/>
    </xf>
    <xf numFmtId="164" fontId="4" fillId="6" borderId="6" xfId="0" applyNumberFormat="1" applyFont="1" applyFill="1" applyBorder="1" applyAlignment="1">
      <alignment horizont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wrapText="1"/>
    </xf>
    <xf numFmtId="0" fontId="4" fillId="5" borderId="6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/>
    </xf>
  </cellXfs>
  <cellStyles count="4">
    <cellStyle name="Excel Built-in Comma" xfId="3"/>
    <cellStyle name="Excel_BuiltIn_Comma" xfId="1"/>
    <cellStyle name="Normalny" xfId="0" builtinId="0"/>
    <cellStyle name="Normalny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77"/>
  <sheetViews>
    <sheetView tabSelected="1" topLeftCell="A288" zoomScaleNormal="100" workbookViewId="0">
      <selection activeCell="G297" sqref="G297"/>
    </sheetView>
  </sheetViews>
  <sheetFormatPr defaultRowHeight="12"/>
  <cols>
    <col min="1" max="1" width="5.5703125" style="5" customWidth="1"/>
    <col min="2" max="2" width="9.42578125" style="5" customWidth="1"/>
    <col min="3" max="3" width="28.28515625" style="5" customWidth="1"/>
    <col min="4" max="4" width="10.85546875" style="5" customWidth="1"/>
    <col min="5" max="5" width="7.5703125" style="5" customWidth="1"/>
    <col min="6" max="6" width="8" style="5" customWidth="1"/>
    <col min="7" max="7" width="7.7109375" style="5" customWidth="1"/>
    <col min="8" max="8" width="13.5703125" style="6" customWidth="1"/>
    <col min="9" max="9" width="12" style="6" customWidth="1"/>
    <col min="10" max="10" width="11.85546875" style="6" customWidth="1"/>
    <col min="11" max="11" width="12.7109375" style="5" customWidth="1"/>
    <col min="12" max="12" width="12.28515625" style="5" customWidth="1"/>
    <col min="13" max="13" width="13.5703125" style="6" customWidth="1"/>
    <col min="14" max="14" width="12" style="6" customWidth="1"/>
    <col min="15" max="15" width="11.85546875" style="6" customWidth="1"/>
    <col min="16" max="16384" width="9.140625" style="5"/>
  </cols>
  <sheetData>
    <row r="1" spans="1:15">
      <c r="I1" s="6" t="s">
        <v>222</v>
      </c>
    </row>
    <row r="2" spans="1:15">
      <c r="I2" s="7" t="s">
        <v>238</v>
      </c>
      <c r="N2" s="7"/>
    </row>
    <row r="3" spans="1:15">
      <c r="A3" s="8"/>
      <c r="B3" s="9"/>
      <c r="C3" s="9"/>
      <c r="D3" s="9"/>
      <c r="E3" s="9"/>
      <c r="F3" s="9"/>
      <c r="G3" s="9"/>
      <c r="H3" s="10"/>
      <c r="I3" s="7" t="s">
        <v>0</v>
      </c>
      <c r="M3" s="10"/>
      <c r="N3" s="7"/>
    </row>
    <row r="4" spans="1:15">
      <c r="A4" s="8"/>
      <c r="B4" s="9"/>
      <c r="C4" s="9"/>
      <c r="D4" s="9"/>
      <c r="E4" s="9"/>
      <c r="F4" s="9"/>
      <c r="G4" s="9"/>
      <c r="H4" s="10"/>
      <c r="I4" s="7" t="s">
        <v>239</v>
      </c>
      <c r="M4" s="10"/>
      <c r="N4" s="7"/>
    </row>
    <row r="5" spans="1:15">
      <c r="A5" s="8"/>
      <c r="B5" s="171" t="s">
        <v>119</v>
      </c>
      <c r="C5" s="171"/>
      <c r="D5" s="171"/>
      <c r="E5" s="171"/>
      <c r="F5" s="171"/>
      <c r="G5" s="171"/>
      <c r="H5" s="10"/>
      <c r="I5" s="7"/>
      <c r="M5" s="10"/>
      <c r="N5" s="7"/>
    </row>
    <row r="6" spans="1:15" ht="8.25" customHeight="1"/>
    <row r="7" spans="1:15" ht="15" customHeight="1">
      <c r="A7" s="172" t="s">
        <v>13</v>
      </c>
      <c r="B7" s="166" t="s">
        <v>14</v>
      </c>
      <c r="C7" s="173" t="s">
        <v>15</v>
      </c>
      <c r="D7" s="166" t="s">
        <v>16</v>
      </c>
      <c r="E7" s="174" t="s">
        <v>17</v>
      </c>
      <c r="F7" s="174"/>
      <c r="G7" s="174"/>
      <c r="H7" s="166" t="s">
        <v>23</v>
      </c>
      <c r="I7" s="168" t="s">
        <v>24</v>
      </c>
      <c r="J7" s="170" t="s">
        <v>25</v>
      </c>
      <c r="K7" s="164" t="s">
        <v>216</v>
      </c>
      <c r="L7" s="164" t="s">
        <v>217</v>
      </c>
      <c r="M7" s="166" t="s">
        <v>23</v>
      </c>
      <c r="N7" s="168" t="s">
        <v>24</v>
      </c>
      <c r="O7" s="170" t="s">
        <v>25</v>
      </c>
    </row>
    <row r="8" spans="1:15" ht="22.5" customHeight="1">
      <c r="A8" s="172"/>
      <c r="B8" s="167"/>
      <c r="C8" s="173"/>
      <c r="D8" s="167"/>
      <c r="E8" s="12" t="s">
        <v>18</v>
      </c>
      <c r="F8" s="12" t="s">
        <v>19</v>
      </c>
      <c r="G8" s="11" t="s">
        <v>1</v>
      </c>
      <c r="H8" s="167"/>
      <c r="I8" s="169"/>
      <c r="J8" s="170"/>
      <c r="K8" s="165"/>
      <c r="L8" s="165"/>
      <c r="M8" s="167"/>
      <c r="N8" s="169"/>
      <c r="O8" s="170"/>
    </row>
    <row r="9" spans="1:15">
      <c r="A9" s="13">
        <v>1</v>
      </c>
      <c r="B9" s="14">
        <v>2</v>
      </c>
      <c r="C9" s="15">
        <v>3</v>
      </c>
      <c r="D9" s="15"/>
      <c r="E9" s="14">
        <v>4</v>
      </c>
      <c r="F9" s="14">
        <v>5</v>
      </c>
      <c r="G9" s="14">
        <v>6</v>
      </c>
      <c r="H9" s="14">
        <v>7</v>
      </c>
      <c r="I9" s="16"/>
      <c r="J9" s="16"/>
      <c r="K9" s="17"/>
      <c r="L9" s="17"/>
      <c r="M9" s="14">
        <v>7</v>
      </c>
      <c r="N9" s="16"/>
      <c r="O9" s="16"/>
    </row>
    <row r="10" spans="1:15">
      <c r="A10" s="18">
        <v>1</v>
      </c>
      <c r="B10" s="19" t="s">
        <v>26</v>
      </c>
      <c r="C10" s="20"/>
      <c r="D10" s="20"/>
      <c r="E10" s="11"/>
      <c r="F10" s="11"/>
      <c r="G10" s="11"/>
      <c r="H10" s="21">
        <f>SUM(H11+H15)</f>
        <v>39539.86</v>
      </c>
      <c r="I10" s="3">
        <f t="shared" ref="I10" si="0">SUM(I11+I15)</f>
        <v>39539.86</v>
      </c>
      <c r="J10" s="3">
        <v>0</v>
      </c>
      <c r="K10" s="3"/>
      <c r="L10" s="3"/>
      <c r="M10" s="21">
        <f>SUM(M11+M15)</f>
        <v>39539.86</v>
      </c>
      <c r="N10" s="3">
        <f t="shared" ref="N10" si="1">SUM(N11+N15)</f>
        <v>39539.86</v>
      </c>
      <c r="O10" s="3">
        <v>0</v>
      </c>
    </row>
    <row r="11" spans="1:15">
      <c r="A11" s="13" t="s">
        <v>27</v>
      </c>
      <c r="B11" s="22"/>
      <c r="C11" s="23" t="s">
        <v>5</v>
      </c>
      <c r="D11" s="24"/>
      <c r="E11" s="25">
        <v>600</v>
      </c>
      <c r="F11" s="25"/>
      <c r="G11" s="25"/>
      <c r="H11" s="26">
        <f>SUM(H12)</f>
        <v>8039.86</v>
      </c>
      <c r="I11" s="2">
        <f t="shared" ref="I11:I13" si="2">SUM(I12)</f>
        <v>8039.86</v>
      </c>
      <c r="J11" s="2">
        <v>0</v>
      </c>
      <c r="K11" s="2"/>
      <c r="L11" s="2"/>
      <c r="M11" s="26">
        <f>SUM(M12)</f>
        <v>8039.86</v>
      </c>
      <c r="N11" s="2">
        <f t="shared" ref="N11:N13" si="3">SUM(N12)</f>
        <v>8039.86</v>
      </c>
      <c r="O11" s="2">
        <v>0</v>
      </c>
    </row>
    <row r="12" spans="1:15">
      <c r="A12" s="13"/>
      <c r="B12" s="22"/>
      <c r="C12" s="27" t="s">
        <v>28</v>
      </c>
      <c r="D12" s="24"/>
      <c r="E12" s="14"/>
      <c r="F12" s="14">
        <v>60017</v>
      </c>
      <c r="G12" s="14"/>
      <c r="H12" s="28">
        <f>SUM(H13)</f>
        <v>8039.86</v>
      </c>
      <c r="I12" s="1">
        <f t="shared" si="2"/>
        <v>8039.86</v>
      </c>
      <c r="J12" s="1">
        <v>0</v>
      </c>
      <c r="K12" s="1"/>
      <c r="L12" s="1"/>
      <c r="M12" s="28">
        <f>SUM(M13)</f>
        <v>8039.86</v>
      </c>
      <c r="N12" s="1">
        <f t="shared" si="3"/>
        <v>8039.86</v>
      </c>
      <c r="O12" s="1">
        <v>0</v>
      </c>
    </row>
    <row r="13" spans="1:15">
      <c r="A13" s="13"/>
      <c r="B13" s="22"/>
      <c r="C13" s="27" t="s">
        <v>29</v>
      </c>
      <c r="D13" s="24"/>
      <c r="E13" s="14"/>
      <c r="F13" s="14"/>
      <c r="G13" s="14">
        <v>4270</v>
      </c>
      <c r="H13" s="28">
        <f>SUM(H14)</f>
        <v>8039.86</v>
      </c>
      <c r="I13" s="29">
        <f t="shared" si="2"/>
        <v>8039.86</v>
      </c>
      <c r="J13" s="1">
        <v>0</v>
      </c>
      <c r="K13" s="1"/>
      <c r="L13" s="1"/>
      <c r="M13" s="28">
        <f>SUM(M14)</f>
        <v>8039.86</v>
      </c>
      <c r="N13" s="29">
        <f t="shared" si="3"/>
        <v>8039.86</v>
      </c>
      <c r="O13" s="1">
        <v>0</v>
      </c>
    </row>
    <row r="14" spans="1:15" ht="24">
      <c r="A14" s="13"/>
      <c r="B14" s="30"/>
      <c r="C14" s="31" t="s">
        <v>120</v>
      </c>
      <c r="D14" s="32" t="s">
        <v>21</v>
      </c>
      <c r="E14" s="14"/>
      <c r="F14" s="14"/>
      <c r="G14" s="14"/>
      <c r="H14" s="28">
        <f>SUM(I14:J14)</f>
        <v>8039.86</v>
      </c>
      <c r="I14" s="29">
        <v>8039.86</v>
      </c>
      <c r="J14" s="29">
        <v>0</v>
      </c>
      <c r="K14" s="29"/>
      <c r="L14" s="29"/>
      <c r="M14" s="28">
        <f>SUM(N14:O14)</f>
        <v>8039.86</v>
      </c>
      <c r="N14" s="29">
        <v>8039.86</v>
      </c>
      <c r="O14" s="29">
        <v>0</v>
      </c>
    </row>
    <row r="15" spans="1:15" ht="24">
      <c r="A15" s="13"/>
      <c r="B15" s="22"/>
      <c r="C15" s="23" t="s">
        <v>9</v>
      </c>
      <c r="D15" s="24"/>
      <c r="E15" s="25">
        <v>921</v>
      </c>
      <c r="F15" s="25"/>
      <c r="G15" s="25"/>
      <c r="H15" s="33">
        <f t="shared" ref="H15:J15" si="4">SUM(H16+H22)</f>
        <v>31500</v>
      </c>
      <c r="I15" s="2">
        <f t="shared" si="4"/>
        <v>31500</v>
      </c>
      <c r="J15" s="2">
        <f t="shared" si="4"/>
        <v>0</v>
      </c>
      <c r="K15" s="2"/>
      <c r="L15" s="2"/>
      <c r="M15" s="33">
        <f t="shared" ref="M15" si="5">SUM(M16+M22)</f>
        <v>31500</v>
      </c>
      <c r="N15" s="2">
        <f t="shared" ref="N15" si="6">SUM(N16+N22)</f>
        <v>31500</v>
      </c>
      <c r="O15" s="2">
        <f t="shared" ref="O15" si="7">SUM(O16+O22)</f>
        <v>0</v>
      </c>
    </row>
    <row r="16" spans="1:15" ht="24">
      <c r="A16" s="13" t="s">
        <v>30</v>
      </c>
      <c r="B16" s="22"/>
      <c r="C16" s="27" t="s">
        <v>10</v>
      </c>
      <c r="D16" s="24"/>
      <c r="E16" s="14"/>
      <c r="F16" s="14">
        <v>92109</v>
      </c>
      <c r="G16" s="14"/>
      <c r="H16" s="29">
        <f>SUM(I16:J16)</f>
        <v>23500</v>
      </c>
      <c r="I16" s="1">
        <f t="shared" ref="I16:J16" si="8">SUM(I17+I20)</f>
        <v>23500</v>
      </c>
      <c r="J16" s="1">
        <f t="shared" si="8"/>
        <v>0</v>
      </c>
      <c r="K16" s="1"/>
      <c r="L16" s="1"/>
      <c r="M16" s="29">
        <f t="shared" ref="M16" si="9">SUM(M17+M20)</f>
        <v>23500</v>
      </c>
      <c r="N16" s="1">
        <f t="shared" ref="N16" si="10">SUM(N17+N20)</f>
        <v>23500</v>
      </c>
      <c r="O16" s="1">
        <f t="shared" ref="O16" si="11">SUM(O17+O20)</f>
        <v>0</v>
      </c>
    </row>
    <row r="17" spans="1:15">
      <c r="A17" s="13"/>
      <c r="B17" s="22"/>
      <c r="C17" s="27" t="s">
        <v>32</v>
      </c>
      <c r="D17" s="34"/>
      <c r="E17" s="35"/>
      <c r="F17" s="35"/>
      <c r="G17" s="35">
        <v>4210</v>
      </c>
      <c r="H17" s="29">
        <f>SUM(H18+H19)</f>
        <v>3500</v>
      </c>
      <c r="I17" s="29">
        <f t="shared" ref="I17:J17" si="12">SUM(I18+I19)</f>
        <v>3500</v>
      </c>
      <c r="J17" s="29">
        <f t="shared" si="12"/>
        <v>0</v>
      </c>
      <c r="K17" s="29"/>
      <c r="L17" s="29"/>
      <c r="M17" s="29">
        <f>SUM(M18+M19)</f>
        <v>3500</v>
      </c>
      <c r="N17" s="29">
        <f t="shared" ref="N17:O17" si="13">SUM(N18+N19)</f>
        <v>3500</v>
      </c>
      <c r="O17" s="29">
        <f t="shared" si="13"/>
        <v>0</v>
      </c>
    </row>
    <row r="18" spans="1:15" ht="24">
      <c r="A18" s="13"/>
      <c r="B18" s="30"/>
      <c r="C18" s="31" t="s">
        <v>121</v>
      </c>
      <c r="D18" s="32" t="s">
        <v>21</v>
      </c>
      <c r="E18" s="35"/>
      <c r="F18" s="35"/>
      <c r="G18" s="35"/>
      <c r="H18" s="29">
        <f t="shared" ref="H18:H19" si="14">SUM(I18:J18)</f>
        <v>1000</v>
      </c>
      <c r="I18" s="29">
        <v>1000</v>
      </c>
      <c r="J18" s="1">
        <v>0</v>
      </c>
      <c r="K18" s="1"/>
      <c r="L18" s="1"/>
      <c r="M18" s="29">
        <f t="shared" ref="M18:M19" si="15">SUM(N18:O18)</f>
        <v>1000</v>
      </c>
      <c r="N18" s="29">
        <v>1000</v>
      </c>
      <c r="O18" s="1">
        <v>0</v>
      </c>
    </row>
    <row r="19" spans="1:15" ht="36">
      <c r="A19" s="13"/>
      <c r="B19" s="30"/>
      <c r="C19" s="31" t="s">
        <v>221</v>
      </c>
      <c r="D19" s="24" t="s">
        <v>22</v>
      </c>
      <c r="E19" s="35"/>
      <c r="F19" s="35"/>
      <c r="G19" s="35"/>
      <c r="H19" s="29">
        <f t="shared" si="14"/>
        <v>2500</v>
      </c>
      <c r="I19" s="29">
        <v>2500</v>
      </c>
      <c r="J19" s="1">
        <v>0</v>
      </c>
      <c r="K19" s="4"/>
      <c r="L19" s="4"/>
      <c r="M19" s="29">
        <f t="shared" si="15"/>
        <v>2500</v>
      </c>
      <c r="N19" s="29">
        <v>2500</v>
      </c>
      <c r="O19" s="1">
        <v>0</v>
      </c>
    </row>
    <row r="20" spans="1:15">
      <c r="A20" s="13"/>
      <c r="B20" s="22"/>
      <c r="C20" s="36" t="s">
        <v>29</v>
      </c>
      <c r="D20" s="24"/>
      <c r="E20" s="14"/>
      <c r="F20" s="14"/>
      <c r="G20" s="14">
        <v>4270</v>
      </c>
      <c r="H20" s="29">
        <f>SUM(H21)</f>
        <v>20000</v>
      </c>
      <c r="I20" s="1">
        <f t="shared" ref="I20:J20" si="16">SUM(I21)</f>
        <v>20000</v>
      </c>
      <c r="J20" s="1">
        <f t="shared" si="16"/>
        <v>0</v>
      </c>
      <c r="K20" s="4"/>
      <c r="L20" s="4"/>
      <c r="M20" s="29">
        <f>SUM(M21)</f>
        <v>20000</v>
      </c>
      <c r="N20" s="1">
        <f t="shared" ref="N20:O20" si="17">SUM(N21)</f>
        <v>20000</v>
      </c>
      <c r="O20" s="1">
        <f t="shared" si="17"/>
        <v>0</v>
      </c>
    </row>
    <row r="21" spans="1:15" ht="36">
      <c r="A21" s="13"/>
      <c r="B21" s="30"/>
      <c r="C21" s="31" t="s">
        <v>122</v>
      </c>
      <c r="D21" s="32" t="s">
        <v>21</v>
      </c>
      <c r="E21" s="14"/>
      <c r="F21" s="14"/>
      <c r="G21" s="14"/>
      <c r="H21" s="28">
        <f>SUM(I21:J21)</f>
        <v>20000</v>
      </c>
      <c r="I21" s="29">
        <v>20000</v>
      </c>
      <c r="J21" s="29">
        <v>0</v>
      </c>
      <c r="K21" s="4"/>
      <c r="L21" s="4"/>
      <c r="M21" s="28">
        <f>SUM(N21:O21)</f>
        <v>20000</v>
      </c>
      <c r="N21" s="29">
        <v>20000</v>
      </c>
      <c r="O21" s="29">
        <v>0</v>
      </c>
    </row>
    <row r="22" spans="1:15">
      <c r="A22" s="13" t="s">
        <v>33</v>
      </c>
      <c r="B22" s="22"/>
      <c r="C22" s="27" t="s">
        <v>7</v>
      </c>
      <c r="D22" s="24"/>
      <c r="E22" s="14"/>
      <c r="F22" s="14">
        <v>92195</v>
      </c>
      <c r="G22" s="14"/>
      <c r="H22" s="28">
        <f t="shared" ref="H22:J23" si="18">SUM(H23)</f>
        <v>8000</v>
      </c>
      <c r="I22" s="1">
        <f t="shared" si="18"/>
        <v>8000</v>
      </c>
      <c r="J22" s="1">
        <f t="shared" si="18"/>
        <v>0</v>
      </c>
      <c r="K22" s="4"/>
      <c r="L22" s="4"/>
      <c r="M22" s="28">
        <f t="shared" ref="M22:O23" si="19">SUM(M23)</f>
        <v>8000</v>
      </c>
      <c r="N22" s="1">
        <f t="shared" si="19"/>
        <v>8000</v>
      </c>
      <c r="O22" s="1">
        <f t="shared" si="19"/>
        <v>0</v>
      </c>
    </row>
    <row r="23" spans="1:15">
      <c r="A23" s="13"/>
      <c r="B23" s="22"/>
      <c r="C23" s="27" t="s">
        <v>34</v>
      </c>
      <c r="D23" s="24"/>
      <c r="E23" s="14"/>
      <c r="F23" s="14"/>
      <c r="G23" s="14">
        <v>4300</v>
      </c>
      <c r="H23" s="28">
        <f t="shared" si="18"/>
        <v>8000</v>
      </c>
      <c r="I23" s="1">
        <f t="shared" si="18"/>
        <v>8000</v>
      </c>
      <c r="J23" s="1">
        <f t="shared" si="18"/>
        <v>0</v>
      </c>
      <c r="K23" s="4"/>
      <c r="L23" s="4"/>
      <c r="M23" s="28">
        <f t="shared" si="19"/>
        <v>8000</v>
      </c>
      <c r="N23" s="1">
        <f t="shared" si="19"/>
        <v>8000</v>
      </c>
      <c r="O23" s="1">
        <f t="shared" si="19"/>
        <v>0</v>
      </c>
    </row>
    <row r="24" spans="1:15" ht="36">
      <c r="A24" s="13"/>
      <c r="B24" s="30"/>
      <c r="C24" s="31" t="s">
        <v>123</v>
      </c>
      <c r="D24" s="24" t="s">
        <v>22</v>
      </c>
      <c r="E24" s="14"/>
      <c r="F24" s="14"/>
      <c r="G24" s="14"/>
      <c r="H24" s="28">
        <f>SUM(I24:J24)</f>
        <v>8000</v>
      </c>
      <c r="I24" s="29">
        <v>8000</v>
      </c>
      <c r="J24" s="29">
        <v>0</v>
      </c>
      <c r="K24" s="4"/>
      <c r="L24" s="4"/>
      <c r="M24" s="28">
        <f>SUM(N24:O24)</f>
        <v>8000</v>
      </c>
      <c r="N24" s="29">
        <v>8000</v>
      </c>
      <c r="O24" s="29">
        <v>0</v>
      </c>
    </row>
    <row r="25" spans="1:15">
      <c r="A25" s="13"/>
      <c r="B25" s="22"/>
      <c r="C25" s="37"/>
      <c r="D25" s="24"/>
      <c r="E25" s="14"/>
      <c r="F25" s="14"/>
      <c r="G25" s="14"/>
      <c r="H25" s="28"/>
      <c r="I25" s="1"/>
      <c r="J25" s="1"/>
      <c r="K25" s="4"/>
      <c r="L25" s="4"/>
      <c r="M25" s="28"/>
      <c r="N25" s="1"/>
      <c r="O25" s="1"/>
    </row>
    <row r="26" spans="1:15">
      <c r="A26" s="18">
        <v>2</v>
      </c>
      <c r="B26" s="19" t="s">
        <v>35</v>
      </c>
      <c r="C26" s="38"/>
      <c r="D26" s="39"/>
      <c r="E26" s="40"/>
      <c r="F26" s="40"/>
      <c r="G26" s="40"/>
      <c r="H26" s="3">
        <f>SUM(H27+H31)</f>
        <v>43302.74</v>
      </c>
      <c r="I26" s="3">
        <f t="shared" ref="I26:J26" si="20">SUM(I27+I31)</f>
        <v>43302.74</v>
      </c>
      <c r="J26" s="3">
        <f t="shared" si="20"/>
        <v>0</v>
      </c>
      <c r="K26" s="113"/>
      <c r="L26" s="113"/>
      <c r="M26" s="3">
        <f>SUM(M27+M31)</f>
        <v>43302.74</v>
      </c>
      <c r="N26" s="3">
        <f t="shared" ref="N26:O26" si="21">SUM(N27+N31)</f>
        <v>43302.74</v>
      </c>
      <c r="O26" s="3">
        <f t="shared" si="21"/>
        <v>0</v>
      </c>
    </row>
    <row r="27" spans="1:15">
      <c r="A27" s="41" t="s">
        <v>36</v>
      </c>
      <c r="B27" s="42"/>
      <c r="C27" s="23" t="s">
        <v>5</v>
      </c>
      <c r="D27" s="24"/>
      <c r="E27" s="25">
        <v>600</v>
      </c>
      <c r="F27" s="25"/>
      <c r="G27" s="25"/>
      <c r="H27" s="43">
        <f>SUM(H28)</f>
        <v>20000</v>
      </c>
      <c r="I27" s="43">
        <f t="shared" ref="I27:J29" si="22">SUM(I28)</f>
        <v>20000</v>
      </c>
      <c r="J27" s="43">
        <f t="shared" si="22"/>
        <v>0</v>
      </c>
      <c r="K27" s="4"/>
      <c r="L27" s="4"/>
      <c r="M27" s="43">
        <f>SUM(M28)</f>
        <v>20000</v>
      </c>
      <c r="N27" s="43">
        <f t="shared" ref="N27:O29" si="23">SUM(N28)</f>
        <v>20000</v>
      </c>
      <c r="O27" s="43">
        <f t="shared" si="23"/>
        <v>0</v>
      </c>
    </row>
    <row r="28" spans="1:15">
      <c r="A28" s="41"/>
      <c r="B28" s="42"/>
      <c r="C28" s="27" t="s">
        <v>28</v>
      </c>
      <c r="D28" s="24"/>
      <c r="E28" s="14"/>
      <c r="F28" s="14">
        <v>60017</v>
      </c>
      <c r="G28" s="14"/>
      <c r="H28" s="44">
        <f>SUM(H29)</f>
        <v>20000</v>
      </c>
      <c r="I28" s="44">
        <f t="shared" si="22"/>
        <v>20000</v>
      </c>
      <c r="J28" s="44">
        <f t="shared" si="22"/>
        <v>0</v>
      </c>
      <c r="K28" s="4"/>
      <c r="L28" s="4"/>
      <c r="M28" s="44">
        <f>SUM(M29)</f>
        <v>20000</v>
      </c>
      <c r="N28" s="44">
        <f t="shared" si="23"/>
        <v>20000</v>
      </c>
      <c r="O28" s="44">
        <f t="shared" si="23"/>
        <v>0</v>
      </c>
    </row>
    <row r="29" spans="1:15">
      <c r="A29" s="41"/>
      <c r="B29" s="42"/>
      <c r="C29" s="45" t="s">
        <v>29</v>
      </c>
      <c r="D29" s="34"/>
      <c r="E29" s="35"/>
      <c r="F29" s="35"/>
      <c r="G29" s="35">
        <v>4270</v>
      </c>
      <c r="H29" s="44">
        <f>SUM(H30)</f>
        <v>20000</v>
      </c>
      <c r="I29" s="44">
        <f t="shared" si="22"/>
        <v>20000</v>
      </c>
      <c r="J29" s="44">
        <f t="shared" si="22"/>
        <v>0</v>
      </c>
      <c r="K29" s="4"/>
      <c r="L29" s="4"/>
      <c r="M29" s="44">
        <f>SUM(M30)</f>
        <v>20000</v>
      </c>
      <c r="N29" s="44">
        <f t="shared" si="23"/>
        <v>20000</v>
      </c>
      <c r="O29" s="44">
        <f t="shared" si="23"/>
        <v>0</v>
      </c>
    </row>
    <row r="30" spans="1:15" ht="36">
      <c r="A30" s="41"/>
      <c r="B30" s="46"/>
      <c r="C30" s="47" t="s">
        <v>124</v>
      </c>
      <c r="D30" s="48" t="s">
        <v>21</v>
      </c>
      <c r="E30" s="49"/>
      <c r="F30" s="49"/>
      <c r="G30" s="49"/>
      <c r="H30" s="28">
        <f>SUM(I30:J30)</f>
        <v>20000</v>
      </c>
      <c r="I30" s="44">
        <v>20000</v>
      </c>
      <c r="J30" s="44"/>
      <c r="K30" s="4"/>
      <c r="L30" s="4"/>
      <c r="M30" s="28">
        <f>SUM(N30:O30)</f>
        <v>20000</v>
      </c>
      <c r="N30" s="44">
        <v>20000</v>
      </c>
      <c r="O30" s="44"/>
    </row>
    <row r="31" spans="1:15" ht="24">
      <c r="A31" s="13" t="s">
        <v>109</v>
      </c>
      <c r="B31" s="22"/>
      <c r="C31" s="50" t="s">
        <v>9</v>
      </c>
      <c r="D31" s="51"/>
      <c r="E31" s="25">
        <v>921</v>
      </c>
      <c r="F31" s="25"/>
      <c r="G31" s="25"/>
      <c r="H31" s="2">
        <f>SUM(H32+H35)</f>
        <v>23302.739999999998</v>
      </c>
      <c r="I31" s="2">
        <f t="shared" ref="I31:J31" si="24">SUM(I32+I35)</f>
        <v>23302.739999999998</v>
      </c>
      <c r="J31" s="2">
        <f t="shared" si="24"/>
        <v>0</v>
      </c>
      <c r="K31" s="4"/>
      <c r="L31" s="4"/>
      <c r="M31" s="2">
        <f>SUM(M32+M35)</f>
        <v>23302.739999999998</v>
      </c>
      <c r="N31" s="2">
        <f t="shared" ref="N31:O31" si="25">SUM(N32+N35)</f>
        <v>23302.739999999998</v>
      </c>
      <c r="O31" s="2">
        <f t="shared" si="25"/>
        <v>0</v>
      </c>
    </row>
    <row r="32" spans="1:15" ht="24">
      <c r="A32" s="13"/>
      <c r="B32" s="22"/>
      <c r="C32" s="27" t="s">
        <v>10</v>
      </c>
      <c r="D32" s="15"/>
      <c r="E32" s="14"/>
      <c r="F32" s="14">
        <v>92109</v>
      </c>
      <c r="G32" s="14"/>
      <c r="H32" s="1">
        <f>SUM(H33)</f>
        <v>20000</v>
      </c>
      <c r="I32" s="1">
        <f t="shared" ref="I32:J33" si="26">SUM(I33)</f>
        <v>20000</v>
      </c>
      <c r="J32" s="1">
        <f t="shared" si="26"/>
        <v>0</v>
      </c>
      <c r="K32" s="4"/>
      <c r="L32" s="4"/>
      <c r="M32" s="1">
        <f>SUM(M33)</f>
        <v>20000</v>
      </c>
      <c r="N32" s="1">
        <f t="shared" ref="N32:O33" si="27">SUM(N33)</f>
        <v>20000</v>
      </c>
      <c r="O32" s="1">
        <f t="shared" si="27"/>
        <v>0</v>
      </c>
    </row>
    <row r="33" spans="1:15">
      <c r="A33" s="13"/>
      <c r="B33" s="22"/>
      <c r="C33" s="27" t="s">
        <v>32</v>
      </c>
      <c r="D33" s="15"/>
      <c r="E33" s="14"/>
      <c r="F33" s="14"/>
      <c r="G33" s="14">
        <v>4210</v>
      </c>
      <c r="H33" s="28">
        <f>SUM(H34)</f>
        <v>20000</v>
      </c>
      <c r="I33" s="1">
        <f t="shared" si="26"/>
        <v>20000</v>
      </c>
      <c r="J33" s="1">
        <f t="shared" si="26"/>
        <v>0</v>
      </c>
      <c r="K33" s="4"/>
      <c r="L33" s="4"/>
      <c r="M33" s="28">
        <f>SUM(M34)</f>
        <v>20000</v>
      </c>
      <c r="N33" s="1">
        <f t="shared" si="27"/>
        <v>20000</v>
      </c>
      <c r="O33" s="1">
        <f t="shared" si="27"/>
        <v>0</v>
      </c>
    </row>
    <row r="34" spans="1:15" ht="36">
      <c r="A34" s="13"/>
      <c r="B34" s="30"/>
      <c r="C34" s="47" t="s">
        <v>125</v>
      </c>
      <c r="D34" s="32" t="s">
        <v>21</v>
      </c>
      <c r="E34" s="52"/>
      <c r="F34" s="52"/>
      <c r="G34" s="52"/>
      <c r="H34" s="28">
        <f>SUM(I34:J34)</f>
        <v>20000</v>
      </c>
      <c r="I34" s="29">
        <v>20000</v>
      </c>
      <c r="J34" s="53">
        <v>0</v>
      </c>
      <c r="K34" s="4"/>
      <c r="L34" s="4"/>
      <c r="M34" s="28">
        <f>SUM(N34:O34)</f>
        <v>20000</v>
      </c>
      <c r="N34" s="29">
        <v>20000</v>
      </c>
      <c r="O34" s="53">
        <v>0</v>
      </c>
    </row>
    <row r="35" spans="1:15">
      <c r="A35" s="13" t="s">
        <v>133</v>
      </c>
      <c r="B35" s="22"/>
      <c r="C35" s="27" t="s">
        <v>7</v>
      </c>
      <c r="D35" s="24"/>
      <c r="E35" s="14"/>
      <c r="F35" s="14">
        <v>92195</v>
      </c>
      <c r="G35" s="14"/>
      <c r="H35" s="54">
        <f>SUM(H36)</f>
        <v>3302.74</v>
      </c>
      <c r="I35" s="28">
        <f t="shared" ref="I35:J36" si="28">SUM(I36)</f>
        <v>3302.74</v>
      </c>
      <c r="J35" s="54">
        <f t="shared" si="28"/>
        <v>0</v>
      </c>
      <c r="K35" s="4"/>
      <c r="L35" s="4"/>
      <c r="M35" s="54">
        <f>SUM(M36)</f>
        <v>3302.74</v>
      </c>
      <c r="N35" s="28">
        <f t="shared" ref="N35:O36" si="29">SUM(N36)</f>
        <v>3302.74</v>
      </c>
      <c r="O35" s="54">
        <f t="shared" si="29"/>
        <v>0</v>
      </c>
    </row>
    <row r="36" spans="1:15">
      <c r="A36" s="13"/>
      <c r="B36" s="22"/>
      <c r="C36" s="27" t="s">
        <v>34</v>
      </c>
      <c r="D36" s="24"/>
      <c r="E36" s="14"/>
      <c r="F36" s="14"/>
      <c r="G36" s="14">
        <v>4300</v>
      </c>
      <c r="H36" s="54">
        <f>SUM(H37)</f>
        <v>3302.74</v>
      </c>
      <c r="I36" s="28">
        <f t="shared" si="28"/>
        <v>3302.74</v>
      </c>
      <c r="J36" s="54">
        <f t="shared" si="28"/>
        <v>0</v>
      </c>
      <c r="K36" s="4"/>
      <c r="L36" s="4"/>
      <c r="M36" s="54">
        <f>SUM(M37)</f>
        <v>3302.74</v>
      </c>
      <c r="N36" s="28">
        <f t="shared" si="29"/>
        <v>3302.74</v>
      </c>
      <c r="O36" s="54">
        <f t="shared" si="29"/>
        <v>0</v>
      </c>
    </row>
    <row r="37" spans="1:15" ht="36">
      <c r="A37" s="13"/>
      <c r="B37" s="30"/>
      <c r="C37" s="47" t="s">
        <v>126</v>
      </c>
      <c r="D37" s="24" t="s">
        <v>22</v>
      </c>
      <c r="E37" s="14"/>
      <c r="F37" s="14"/>
      <c r="G37" s="14"/>
      <c r="H37" s="28">
        <f>SUM(I37:J37)</f>
        <v>3302.74</v>
      </c>
      <c r="I37" s="29">
        <v>3302.74</v>
      </c>
      <c r="J37" s="53">
        <v>0</v>
      </c>
      <c r="K37" s="4"/>
      <c r="L37" s="4"/>
      <c r="M37" s="28">
        <f>SUM(N37:O37)</f>
        <v>3302.74</v>
      </c>
      <c r="N37" s="29">
        <v>3302.74</v>
      </c>
      <c r="O37" s="53">
        <v>0</v>
      </c>
    </row>
    <row r="38" spans="1:15">
      <c r="A38" s="18">
        <v>3</v>
      </c>
      <c r="B38" s="19" t="s">
        <v>37</v>
      </c>
      <c r="C38" s="55"/>
      <c r="D38" s="39"/>
      <c r="E38" s="40"/>
      <c r="F38" s="40"/>
      <c r="G38" s="40"/>
      <c r="H38" s="3">
        <f>SUM(H39)</f>
        <v>39601.56</v>
      </c>
      <c r="I38" s="3">
        <f t="shared" ref="I38:J41" si="30">SUM(I39)</f>
        <v>0</v>
      </c>
      <c r="J38" s="3">
        <f t="shared" si="30"/>
        <v>39601.56</v>
      </c>
      <c r="K38" s="113"/>
      <c r="L38" s="113"/>
      <c r="M38" s="3">
        <f>SUM(M39)</f>
        <v>39601.56</v>
      </c>
      <c r="N38" s="3">
        <f t="shared" ref="N38:O41" si="31">SUM(N39)</f>
        <v>0</v>
      </c>
      <c r="O38" s="3">
        <f t="shared" si="31"/>
        <v>39601.56</v>
      </c>
    </row>
    <row r="39" spans="1:15">
      <c r="A39" s="13" t="s">
        <v>38</v>
      </c>
      <c r="B39" s="22"/>
      <c r="C39" s="23" t="s">
        <v>5</v>
      </c>
      <c r="D39" s="24"/>
      <c r="E39" s="25">
        <v>600</v>
      </c>
      <c r="F39" s="25"/>
      <c r="G39" s="25"/>
      <c r="H39" s="2">
        <f>SUM(H40)</f>
        <v>39601.56</v>
      </c>
      <c r="I39" s="2">
        <f t="shared" si="30"/>
        <v>0</v>
      </c>
      <c r="J39" s="2">
        <f t="shared" si="30"/>
        <v>39601.56</v>
      </c>
      <c r="K39" s="4"/>
      <c r="L39" s="4"/>
      <c r="M39" s="2">
        <f>SUM(M40)</f>
        <v>39601.56</v>
      </c>
      <c r="N39" s="2">
        <f t="shared" si="31"/>
        <v>0</v>
      </c>
      <c r="O39" s="2">
        <f t="shared" si="31"/>
        <v>39601.56</v>
      </c>
    </row>
    <row r="40" spans="1:15">
      <c r="A40" s="13"/>
      <c r="B40" s="22"/>
      <c r="C40" s="56" t="s">
        <v>6</v>
      </c>
      <c r="D40" s="24"/>
      <c r="E40" s="14"/>
      <c r="F40" s="14">
        <v>60016</v>
      </c>
      <c r="G40" s="14"/>
      <c r="H40" s="1">
        <f>SUM(H41)</f>
        <v>39601.56</v>
      </c>
      <c r="I40" s="1">
        <f t="shared" si="30"/>
        <v>0</v>
      </c>
      <c r="J40" s="1">
        <f t="shared" si="30"/>
        <v>39601.56</v>
      </c>
      <c r="K40" s="4"/>
      <c r="L40" s="4"/>
      <c r="M40" s="1">
        <f>SUM(M41)</f>
        <v>39601.56</v>
      </c>
      <c r="N40" s="1">
        <f t="shared" si="31"/>
        <v>0</v>
      </c>
      <c r="O40" s="1">
        <f t="shared" si="31"/>
        <v>39601.56</v>
      </c>
    </row>
    <row r="41" spans="1:15" ht="24">
      <c r="A41" s="13"/>
      <c r="B41" s="22"/>
      <c r="C41" s="45" t="s">
        <v>4</v>
      </c>
      <c r="D41" s="15"/>
      <c r="E41" s="14"/>
      <c r="F41" s="14"/>
      <c r="G41" s="14">
        <v>6050</v>
      </c>
      <c r="H41" s="29">
        <f>SUM(H42)</f>
        <v>39601.56</v>
      </c>
      <c r="I41" s="1">
        <f t="shared" si="30"/>
        <v>0</v>
      </c>
      <c r="J41" s="1">
        <f t="shared" si="30"/>
        <v>39601.56</v>
      </c>
      <c r="K41" s="4"/>
      <c r="L41" s="4"/>
      <c r="M41" s="29">
        <f>SUM(M42)</f>
        <v>39601.56</v>
      </c>
      <c r="N41" s="1">
        <f t="shared" si="31"/>
        <v>0</v>
      </c>
      <c r="O41" s="1">
        <f t="shared" si="31"/>
        <v>39601.56</v>
      </c>
    </row>
    <row r="42" spans="1:15" ht="48">
      <c r="A42" s="13"/>
      <c r="B42" s="30"/>
      <c r="C42" s="47" t="s">
        <v>127</v>
      </c>
      <c r="D42" s="24" t="s">
        <v>22</v>
      </c>
      <c r="E42" s="52"/>
      <c r="F42" s="52"/>
      <c r="G42" s="52"/>
      <c r="H42" s="29">
        <f>SUM(I42:J42)</f>
        <v>39601.56</v>
      </c>
      <c r="I42" s="1"/>
      <c r="J42" s="29">
        <v>39601.56</v>
      </c>
      <c r="K42" s="4"/>
      <c r="L42" s="4"/>
      <c r="M42" s="29">
        <f>SUM(N42:O42)</f>
        <v>39601.56</v>
      </c>
      <c r="N42" s="1"/>
      <c r="O42" s="29">
        <v>39601.56</v>
      </c>
    </row>
    <row r="43" spans="1:15">
      <c r="A43" s="18">
        <v>4</v>
      </c>
      <c r="B43" s="19" t="s">
        <v>39</v>
      </c>
      <c r="C43" s="55"/>
      <c r="D43" s="39"/>
      <c r="E43" s="40"/>
      <c r="F43" s="40"/>
      <c r="G43" s="40"/>
      <c r="H43" s="3">
        <f>SUM(H44+H48)</f>
        <v>33617.96</v>
      </c>
      <c r="I43" s="3">
        <f t="shared" ref="I43:J43" si="32">SUM(I44+I48)</f>
        <v>33617.96</v>
      </c>
      <c r="J43" s="3">
        <f t="shared" si="32"/>
        <v>0</v>
      </c>
      <c r="K43" s="113"/>
      <c r="L43" s="113"/>
      <c r="M43" s="3">
        <f>SUM(M44+M48)</f>
        <v>33617.96</v>
      </c>
      <c r="N43" s="3">
        <f t="shared" ref="N43:O43" si="33">SUM(N44+N48)</f>
        <v>33617.96</v>
      </c>
      <c r="O43" s="3">
        <f t="shared" si="33"/>
        <v>0</v>
      </c>
    </row>
    <row r="44" spans="1:15">
      <c r="A44" s="13" t="s">
        <v>40</v>
      </c>
      <c r="B44" s="22"/>
      <c r="C44" s="23" t="s">
        <v>5</v>
      </c>
      <c r="D44" s="24"/>
      <c r="E44" s="25">
        <v>600</v>
      </c>
      <c r="F44" s="25"/>
      <c r="G44" s="25"/>
      <c r="H44" s="29">
        <f t="shared" ref="H44:J46" si="34">SUM(H45)</f>
        <v>25617.96</v>
      </c>
      <c r="I44" s="1">
        <f t="shared" si="34"/>
        <v>25617.96</v>
      </c>
      <c r="J44" s="1">
        <f t="shared" si="34"/>
        <v>0</v>
      </c>
      <c r="K44" s="4"/>
      <c r="L44" s="4"/>
      <c r="M44" s="29">
        <f t="shared" ref="M44:O46" si="35">SUM(M45)</f>
        <v>25617.96</v>
      </c>
      <c r="N44" s="1">
        <f t="shared" si="35"/>
        <v>25617.96</v>
      </c>
      <c r="O44" s="1">
        <f t="shared" si="35"/>
        <v>0</v>
      </c>
    </row>
    <row r="45" spans="1:15">
      <c r="A45" s="13"/>
      <c r="B45" s="22"/>
      <c r="C45" s="27" t="s">
        <v>28</v>
      </c>
      <c r="D45" s="24"/>
      <c r="E45" s="14"/>
      <c r="F45" s="14">
        <v>60017</v>
      </c>
      <c r="G45" s="14"/>
      <c r="H45" s="29">
        <f t="shared" si="34"/>
        <v>25617.96</v>
      </c>
      <c r="I45" s="1">
        <f t="shared" si="34"/>
        <v>25617.96</v>
      </c>
      <c r="J45" s="1">
        <f t="shared" si="34"/>
        <v>0</v>
      </c>
      <c r="K45" s="4"/>
      <c r="L45" s="4"/>
      <c r="M45" s="29">
        <f t="shared" si="35"/>
        <v>25617.96</v>
      </c>
      <c r="N45" s="1">
        <f t="shared" si="35"/>
        <v>25617.96</v>
      </c>
      <c r="O45" s="1">
        <f t="shared" si="35"/>
        <v>0</v>
      </c>
    </row>
    <row r="46" spans="1:15">
      <c r="A46" s="13"/>
      <c r="B46" s="22"/>
      <c r="C46" s="45" t="s">
        <v>29</v>
      </c>
      <c r="D46" s="24"/>
      <c r="E46" s="14"/>
      <c r="F46" s="14"/>
      <c r="G46" s="14">
        <v>4270</v>
      </c>
      <c r="H46" s="29">
        <f>SUM(I46:J46)</f>
        <v>25617.96</v>
      </c>
      <c r="I46" s="1">
        <f t="shared" si="34"/>
        <v>25617.96</v>
      </c>
      <c r="J46" s="1">
        <f t="shared" si="34"/>
        <v>0</v>
      </c>
      <c r="K46" s="4"/>
      <c r="L46" s="4"/>
      <c r="M46" s="29">
        <f>SUM(N46:O46)</f>
        <v>25617.96</v>
      </c>
      <c r="N46" s="1">
        <f t="shared" si="35"/>
        <v>25617.96</v>
      </c>
      <c r="O46" s="1">
        <f t="shared" si="35"/>
        <v>0</v>
      </c>
    </row>
    <row r="47" spans="1:15" ht="24">
      <c r="A47" s="13"/>
      <c r="B47" s="30"/>
      <c r="C47" s="47" t="s">
        <v>128</v>
      </c>
      <c r="D47" s="32" t="s">
        <v>21</v>
      </c>
      <c r="E47" s="52"/>
      <c r="F47" s="52"/>
      <c r="G47" s="52"/>
      <c r="H47" s="29">
        <f>SUM(I47:J47)</f>
        <v>25617.96</v>
      </c>
      <c r="I47" s="29">
        <v>25617.96</v>
      </c>
      <c r="J47" s="1">
        <v>0</v>
      </c>
      <c r="K47" s="4"/>
      <c r="L47" s="4"/>
      <c r="M47" s="29">
        <f>SUM(N47:O47)</f>
        <v>25617.96</v>
      </c>
      <c r="N47" s="29">
        <v>25617.96</v>
      </c>
      <c r="O47" s="1">
        <v>0</v>
      </c>
    </row>
    <row r="48" spans="1:15" ht="24">
      <c r="A48" s="13" t="s">
        <v>41</v>
      </c>
      <c r="B48" s="22"/>
      <c r="C48" s="23" t="s">
        <v>9</v>
      </c>
      <c r="D48" s="24"/>
      <c r="E48" s="25">
        <v>921</v>
      </c>
      <c r="F48" s="25"/>
      <c r="G48" s="25"/>
      <c r="H48" s="2">
        <f>SUM(H49+H52)</f>
        <v>8000</v>
      </c>
      <c r="I48" s="2">
        <f t="shared" ref="I48:J48" si="36">SUM(I49+I52)</f>
        <v>8000</v>
      </c>
      <c r="J48" s="2">
        <f t="shared" si="36"/>
        <v>0</v>
      </c>
      <c r="K48" s="4"/>
      <c r="L48" s="4"/>
      <c r="M48" s="2">
        <f>SUM(M49+M52)</f>
        <v>8000</v>
      </c>
      <c r="N48" s="2">
        <f t="shared" ref="N48:O48" si="37">SUM(N49+N52)</f>
        <v>8000</v>
      </c>
      <c r="O48" s="2">
        <f t="shared" si="37"/>
        <v>0</v>
      </c>
    </row>
    <row r="49" spans="1:15" ht="24">
      <c r="A49" s="13"/>
      <c r="B49" s="22"/>
      <c r="C49" s="27" t="s">
        <v>10</v>
      </c>
      <c r="D49" s="24"/>
      <c r="E49" s="14"/>
      <c r="F49" s="14">
        <v>92109</v>
      </c>
      <c r="G49" s="14"/>
      <c r="H49" s="29">
        <f t="shared" ref="H49:J50" si="38">SUM(H50)</f>
        <v>3000</v>
      </c>
      <c r="I49" s="1">
        <f t="shared" si="38"/>
        <v>3000</v>
      </c>
      <c r="J49" s="1">
        <f t="shared" si="38"/>
        <v>0</v>
      </c>
      <c r="K49" s="4"/>
      <c r="L49" s="4"/>
      <c r="M49" s="29">
        <f t="shared" ref="M49:O50" si="39">SUM(M50)</f>
        <v>3000</v>
      </c>
      <c r="N49" s="1">
        <f t="shared" si="39"/>
        <v>3000</v>
      </c>
      <c r="O49" s="1">
        <f t="shared" si="39"/>
        <v>0</v>
      </c>
    </row>
    <row r="50" spans="1:15">
      <c r="A50" s="13"/>
      <c r="B50" s="22"/>
      <c r="C50" s="27" t="s">
        <v>32</v>
      </c>
      <c r="D50" s="24"/>
      <c r="E50" s="14"/>
      <c r="F50" s="14"/>
      <c r="G50" s="14">
        <v>4210</v>
      </c>
      <c r="H50" s="29">
        <f>SUM(H51)</f>
        <v>3000</v>
      </c>
      <c r="I50" s="29">
        <f t="shared" si="38"/>
        <v>3000</v>
      </c>
      <c r="J50" s="1">
        <f t="shared" si="38"/>
        <v>0</v>
      </c>
      <c r="K50" s="4"/>
      <c r="L50" s="4"/>
      <c r="M50" s="29">
        <f>SUM(M51)</f>
        <v>3000</v>
      </c>
      <c r="N50" s="29">
        <f t="shared" si="39"/>
        <v>3000</v>
      </c>
      <c r="O50" s="1">
        <f t="shared" si="39"/>
        <v>0</v>
      </c>
    </row>
    <row r="51" spans="1:15" ht="36">
      <c r="A51" s="13"/>
      <c r="B51" s="30"/>
      <c r="C51" s="47" t="s">
        <v>129</v>
      </c>
      <c r="D51" s="24" t="s">
        <v>22</v>
      </c>
      <c r="E51" s="52"/>
      <c r="F51" s="52"/>
      <c r="G51" s="52"/>
      <c r="H51" s="29">
        <f>SUM(I51:J51)</f>
        <v>3000</v>
      </c>
      <c r="I51" s="29">
        <v>3000</v>
      </c>
      <c r="J51" s="1"/>
      <c r="K51" s="4"/>
      <c r="L51" s="4"/>
      <c r="M51" s="29">
        <f>SUM(N51:O51)</f>
        <v>3000</v>
      </c>
      <c r="N51" s="29">
        <v>3000</v>
      </c>
      <c r="O51" s="1"/>
    </row>
    <row r="52" spans="1:15">
      <c r="A52" s="13" t="s">
        <v>42</v>
      </c>
      <c r="B52" s="22"/>
      <c r="C52" s="27" t="s">
        <v>7</v>
      </c>
      <c r="D52" s="24"/>
      <c r="E52" s="14"/>
      <c r="F52" s="14">
        <v>92195</v>
      </c>
      <c r="G52" s="14"/>
      <c r="H52" s="29">
        <f t="shared" ref="H52:J53" si="40">SUM(H53)</f>
        <v>5000</v>
      </c>
      <c r="I52" s="1">
        <f t="shared" si="40"/>
        <v>5000</v>
      </c>
      <c r="J52" s="1">
        <f t="shared" si="40"/>
        <v>0</v>
      </c>
      <c r="K52" s="4"/>
      <c r="L52" s="4"/>
      <c r="M52" s="29">
        <f t="shared" ref="M52:O53" si="41">SUM(M53)</f>
        <v>5000</v>
      </c>
      <c r="N52" s="1">
        <f t="shared" si="41"/>
        <v>5000</v>
      </c>
      <c r="O52" s="1">
        <f t="shared" si="41"/>
        <v>0</v>
      </c>
    </row>
    <row r="53" spans="1:15">
      <c r="A53" s="13"/>
      <c r="B53" s="22"/>
      <c r="C53" s="27" t="s">
        <v>34</v>
      </c>
      <c r="D53" s="24"/>
      <c r="E53" s="14"/>
      <c r="F53" s="14"/>
      <c r="G53" s="14">
        <v>4300</v>
      </c>
      <c r="H53" s="29">
        <f t="shared" si="40"/>
        <v>5000</v>
      </c>
      <c r="I53" s="1">
        <f t="shared" si="40"/>
        <v>5000</v>
      </c>
      <c r="J53" s="1">
        <f t="shared" si="40"/>
        <v>0</v>
      </c>
      <c r="K53" s="4"/>
      <c r="L53" s="4"/>
      <c r="M53" s="29">
        <f t="shared" si="41"/>
        <v>5000</v>
      </c>
      <c r="N53" s="1">
        <f t="shared" si="41"/>
        <v>5000</v>
      </c>
      <c r="O53" s="1">
        <f t="shared" si="41"/>
        <v>0</v>
      </c>
    </row>
    <row r="54" spans="1:15" ht="36">
      <c r="A54" s="13"/>
      <c r="B54" s="22"/>
      <c r="C54" s="57" t="s">
        <v>130</v>
      </c>
      <c r="D54" s="24" t="s">
        <v>22</v>
      </c>
      <c r="E54" s="52"/>
      <c r="F54" s="52"/>
      <c r="G54" s="52"/>
      <c r="H54" s="54">
        <f>SUM(I54:J54)</f>
        <v>5000</v>
      </c>
      <c r="I54" s="54">
        <v>5000</v>
      </c>
      <c r="J54" s="58">
        <v>0</v>
      </c>
      <c r="K54" s="4"/>
      <c r="L54" s="4"/>
      <c r="M54" s="54">
        <f>SUM(N54:O54)</f>
        <v>5000</v>
      </c>
      <c r="N54" s="54">
        <v>5000</v>
      </c>
      <c r="O54" s="58">
        <v>0</v>
      </c>
    </row>
    <row r="55" spans="1:15">
      <c r="A55" s="18">
        <v>5</v>
      </c>
      <c r="B55" s="19" t="s">
        <v>43</v>
      </c>
      <c r="C55" s="38"/>
      <c r="D55" s="39"/>
      <c r="E55" s="40"/>
      <c r="F55" s="40"/>
      <c r="G55" s="40"/>
      <c r="H55" s="3">
        <f>SUM(H56+H60)</f>
        <v>29546.65</v>
      </c>
      <c r="I55" s="3">
        <f t="shared" ref="I55:J55" si="42">SUM(I56+I60)</f>
        <v>29546.65</v>
      </c>
      <c r="J55" s="3">
        <f t="shared" si="42"/>
        <v>0</v>
      </c>
      <c r="K55" s="113"/>
      <c r="L55" s="113"/>
      <c r="M55" s="3">
        <f>SUM(M56+M60)</f>
        <v>29546.65</v>
      </c>
      <c r="N55" s="3">
        <f t="shared" ref="N55:O55" si="43">SUM(N56+N60)</f>
        <v>29546.65</v>
      </c>
      <c r="O55" s="3">
        <f t="shared" si="43"/>
        <v>0</v>
      </c>
    </row>
    <row r="56" spans="1:15">
      <c r="A56" s="13" t="s">
        <v>44</v>
      </c>
      <c r="B56" s="22"/>
      <c r="C56" s="23" t="s">
        <v>5</v>
      </c>
      <c r="D56" s="24"/>
      <c r="E56" s="25">
        <v>600</v>
      </c>
      <c r="F56" s="25"/>
      <c r="G56" s="52"/>
      <c r="H56" s="29">
        <f t="shared" ref="H56:J58" si="44">SUM(H57)</f>
        <v>25000</v>
      </c>
      <c r="I56" s="1">
        <f t="shared" si="44"/>
        <v>25000</v>
      </c>
      <c r="J56" s="1">
        <f t="shared" si="44"/>
        <v>0</v>
      </c>
      <c r="K56" s="4"/>
      <c r="L56" s="4"/>
      <c r="M56" s="29">
        <f t="shared" ref="M56:O58" si="45">SUM(M57)</f>
        <v>25000</v>
      </c>
      <c r="N56" s="1">
        <f t="shared" si="45"/>
        <v>25000</v>
      </c>
      <c r="O56" s="1">
        <f t="shared" si="45"/>
        <v>0</v>
      </c>
    </row>
    <row r="57" spans="1:15">
      <c r="A57" s="13"/>
      <c r="B57" s="22"/>
      <c r="C57" s="56" t="s">
        <v>6</v>
      </c>
      <c r="D57" s="24"/>
      <c r="E57" s="14"/>
      <c r="F57" s="14">
        <v>60016</v>
      </c>
      <c r="G57" s="52"/>
      <c r="H57" s="29">
        <f t="shared" si="44"/>
        <v>25000</v>
      </c>
      <c r="I57" s="1">
        <f t="shared" si="44"/>
        <v>25000</v>
      </c>
      <c r="J57" s="1">
        <f t="shared" si="44"/>
        <v>0</v>
      </c>
      <c r="K57" s="4"/>
      <c r="L57" s="4"/>
      <c r="M57" s="29">
        <f t="shared" si="45"/>
        <v>25000</v>
      </c>
      <c r="N57" s="1">
        <f t="shared" si="45"/>
        <v>25000</v>
      </c>
      <c r="O57" s="1">
        <f t="shared" si="45"/>
        <v>0</v>
      </c>
    </row>
    <row r="58" spans="1:15">
      <c r="A58" s="13"/>
      <c r="B58" s="22"/>
      <c r="C58" s="27" t="s">
        <v>29</v>
      </c>
      <c r="D58" s="15"/>
      <c r="E58" s="14"/>
      <c r="F58" s="14"/>
      <c r="G58" s="14">
        <v>4270</v>
      </c>
      <c r="H58" s="29">
        <f t="shared" si="44"/>
        <v>25000</v>
      </c>
      <c r="I58" s="1">
        <f t="shared" si="44"/>
        <v>25000</v>
      </c>
      <c r="J58" s="1">
        <f t="shared" si="44"/>
        <v>0</v>
      </c>
      <c r="K58" s="4"/>
      <c r="L58" s="4"/>
      <c r="M58" s="29">
        <f t="shared" si="45"/>
        <v>25000</v>
      </c>
      <c r="N58" s="1">
        <f t="shared" si="45"/>
        <v>25000</v>
      </c>
      <c r="O58" s="1">
        <f t="shared" si="45"/>
        <v>0</v>
      </c>
    </row>
    <row r="59" spans="1:15" ht="36">
      <c r="A59" s="13"/>
      <c r="B59" s="30"/>
      <c r="C59" s="59" t="s">
        <v>131</v>
      </c>
      <c r="D59" s="32" t="s">
        <v>21</v>
      </c>
      <c r="E59" s="52"/>
      <c r="F59" s="52"/>
      <c r="G59" s="52"/>
      <c r="H59" s="54">
        <f>SUM(I59:J59)</f>
        <v>25000</v>
      </c>
      <c r="I59" s="54">
        <v>25000</v>
      </c>
      <c r="J59" s="58">
        <v>0</v>
      </c>
      <c r="K59" s="4"/>
      <c r="L59" s="4"/>
      <c r="M59" s="54">
        <f>SUM(N59:O59)</f>
        <v>25000</v>
      </c>
      <c r="N59" s="54">
        <v>25000</v>
      </c>
      <c r="O59" s="58">
        <v>0</v>
      </c>
    </row>
    <row r="60" spans="1:15" ht="24">
      <c r="A60" s="13" t="s">
        <v>132</v>
      </c>
      <c r="B60" s="22"/>
      <c r="C60" s="23" t="s">
        <v>9</v>
      </c>
      <c r="D60" s="24"/>
      <c r="E60" s="25">
        <v>921</v>
      </c>
      <c r="F60" s="52"/>
      <c r="G60" s="52"/>
      <c r="H60" s="53">
        <f>SUM(H61)</f>
        <v>4546.6499999999996</v>
      </c>
      <c r="I60" s="54">
        <f t="shared" ref="I60:J60" si="46">SUM(I61)</f>
        <v>4546.6499999999996</v>
      </c>
      <c r="J60" s="58">
        <f t="shared" si="46"/>
        <v>0</v>
      </c>
      <c r="K60" s="4"/>
      <c r="L60" s="4"/>
      <c r="M60" s="53">
        <f>SUM(M61)</f>
        <v>4546.6499999999996</v>
      </c>
      <c r="N60" s="54">
        <f t="shared" ref="N60:O60" si="47">SUM(N61)</f>
        <v>4546.6499999999996</v>
      </c>
      <c r="O60" s="58">
        <f t="shared" si="47"/>
        <v>0</v>
      </c>
    </row>
    <row r="61" spans="1:15">
      <c r="A61" s="13"/>
      <c r="B61" s="22"/>
      <c r="C61" s="27" t="s">
        <v>7</v>
      </c>
      <c r="D61" s="24"/>
      <c r="E61" s="14"/>
      <c r="F61" s="14">
        <v>92195</v>
      </c>
      <c r="G61" s="14"/>
      <c r="H61" s="29">
        <f t="shared" ref="H61:J62" si="48">SUM(H62)</f>
        <v>4546.6499999999996</v>
      </c>
      <c r="I61" s="1">
        <f t="shared" si="48"/>
        <v>4546.6499999999996</v>
      </c>
      <c r="J61" s="1">
        <f t="shared" si="48"/>
        <v>0</v>
      </c>
      <c r="K61" s="4"/>
      <c r="L61" s="4"/>
      <c r="M61" s="29">
        <f t="shared" ref="M61:O62" si="49">SUM(M62)</f>
        <v>4546.6499999999996</v>
      </c>
      <c r="N61" s="1">
        <f t="shared" si="49"/>
        <v>4546.6499999999996</v>
      </c>
      <c r="O61" s="1">
        <f t="shared" si="49"/>
        <v>0</v>
      </c>
    </row>
    <row r="62" spans="1:15">
      <c r="A62" s="13"/>
      <c r="B62" s="22"/>
      <c r="C62" s="27" t="s">
        <v>34</v>
      </c>
      <c r="D62" s="24"/>
      <c r="E62" s="14"/>
      <c r="F62" s="14"/>
      <c r="G62" s="14">
        <v>4300</v>
      </c>
      <c r="H62" s="29">
        <f t="shared" si="48"/>
        <v>4546.6499999999996</v>
      </c>
      <c r="I62" s="1">
        <f t="shared" si="48"/>
        <v>4546.6499999999996</v>
      </c>
      <c r="J62" s="1">
        <f t="shared" si="48"/>
        <v>0</v>
      </c>
      <c r="K62" s="4"/>
      <c r="L62" s="4"/>
      <c r="M62" s="29">
        <f t="shared" si="49"/>
        <v>4546.6499999999996</v>
      </c>
      <c r="N62" s="1">
        <f t="shared" si="49"/>
        <v>4546.6499999999996</v>
      </c>
      <c r="O62" s="1">
        <f t="shared" si="49"/>
        <v>0</v>
      </c>
    </row>
    <row r="63" spans="1:15" ht="36">
      <c r="A63" s="13"/>
      <c r="B63" s="22"/>
      <c r="C63" s="57" t="s">
        <v>130</v>
      </c>
      <c r="D63" s="24" t="s">
        <v>22</v>
      </c>
      <c r="E63" s="52"/>
      <c r="F63" s="52"/>
      <c r="G63" s="52"/>
      <c r="H63" s="54">
        <f>SUM(I63:J63)</f>
        <v>4546.6499999999996</v>
      </c>
      <c r="I63" s="54">
        <v>4546.6499999999996</v>
      </c>
      <c r="J63" s="58">
        <v>0</v>
      </c>
      <c r="K63" s="4"/>
      <c r="L63" s="4"/>
      <c r="M63" s="54">
        <f>SUM(N63:O63)</f>
        <v>4546.6499999999996</v>
      </c>
      <c r="N63" s="54">
        <v>4546.6499999999996</v>
      </c>
      <c r="O63" s="58">
        <v>0</v>
      </c>
    </row>
    <row r="64" spans="1:15">
      <c r="A64" s="18">
        <v>6</v>
      </c>
      <c r="B64" s="19" t="s">
        <v>45</v>
      </c>
      <c r="C64" s="38"/>
      <c r="D64" s="39"/>
      <c r="E64" s="40"/>
      <c r="F64" s="40"/>
      <c r="G64" s="40"/>
      <c r="H64" s="3">
        <f>SUM(H65)</f>
        <v>25537.040000000001</v>
      </c>
      <c r="I64" s="3">
        <f t="shared" ref="I64:J64" si="50">SUM(I65)</f>
        <v>0</v>
      </c>
      <c r="J64" s="3">
        <f t="shared" si="50"/>
        <v>25537.040000000001</v>
      </c>
      <c r="K64" s="113"/>
      <c r="L64" s="113"/>
      <c r="M64" s="3">
        <f>SUM(M65)</f>
        <v>25537.040000000001</v>
      </c>
      <c r="N64" s="3">
        <f t="shared" ref="N64:O64" si="51">SUM(N65)</f>
        <v>0</v>
      </c>
      <c r="O64" s="3">
        <f t="shared" si="51"/>
        <v>25537.040000000001</v>
      </c>
    </row>
    <row r="65" spans="1:15" ht="24">
      <c r="A65" s="13" t="s">
        <v>46</v>
      </c>
      <c r="B65" s="22"/>
      <c r="C65" s="23" t="s">
        <v>31</v>
      </c>
      <c r="D65" s="51"/>
      <c r="E65" s="25">
        <v>900</v>
      </c>
      <c r="F65" s="25"/>
      <c r="G65" s="25"/>
      <c r="H65" s="2">
        <f t="shared" ref="H65:J67" si="52">SUM(H66)</f>
        <v>25537.040000000001</v>
      </c>
      <c r="I65" s="2">
        <f t="shared" si="52"/>
        <v>0</v>
      </c>
      <c r="J65" s="2">
        <f t="shared" si="52"/>
        <v>25537.040000000001</v>
      </c>
      <c r="K65" s="4"/>
      <c r="L65" s="4"/>
      <c r="M65" s="2">
        <f t="shared" ref="M65:O67" si="53">SUM(M66)</f>
        <v>25537.040000000001</v>
      </c>
      <c r="N65" s="2">
        <f t="shared" si="53"/>
        <v>0</v>
      </c>
      <c r="O65" s="2">
        <f t="shared" si="53"/>
        <v>25537.040000000001</v>
      </c>
    </row>
    <row r="66" spans="1:15">
      <c r="A66" s="13"/>
      <c r="B66" s="22"/>
      <c r="C66" s="27" t="s">
        <v>8</v>
      </c>
      <c r="D66" s="15"/>
      <c r="E66" s="14"/>
      <c r="F66" s="14">
        <v>90095</v>
      </c>
      <c r="G66" s="14"/>
      <c r="H66" s="29">
        <f t="shared" si="52"/>
        <v>25537.040000000001</v>
      </c>
      <c r="I66" s="1">
        <f t="shared" si="52"/>
        <v>0</v>
      </c>
      <c r="J66" s="1">
        <f t="shared" si="52"/>
        <v>25537.040000000001</v>
      </c>
      <c r="K66" s="4"/>
      <c r="L66" s="4"/>
      <c r="M66" s="29">
        <f t="shared" si="53"/>
        <v>25537.040000000001</v>
      </c>
      <c r="N66" s="1">
        <f t="shared" si="53"/>
        <v>0</v>
      </c>
      <c r="O66" s="1">
        <f t="shared" si="53"/>
        <v>25537.040000000001</v>
      </c>
    </row>
    <row r="67" spans="1:15" ht="24">
      <c r="A67" s="13"/>
      <c r="B67" s="22"/>
      <c r="C67" s="45" t="s">
        <v>4</v>
      </c>
      <c r="D67" s="15"/>
      <c r="E67" s="14"/>
      <c r="F67" s="14"/>
      <c r="G67" s="14">
        <v>6050</v>
      </c>
      <c r="H67" s="29">
        <f t="shared" si="52"/>
        <v>25537.040000000001</v>
      </c>
      <c r="I67" s="1">
        <f t="shared" si="52"/>
        <v>0</v>
      </c>
      <c r="J67" s="1">
        <f t="shared" si="52"/>
        <v>25537.040000000001</v>
      </c>
      <c r="K67" s="60"/>
      <c r="L67" s="4"/>
      <c r="M67" s="29">
        <f t="shared" si="53"/>
        <v>25537.040000000001</v>
      </c>
      <c r="N67" s="1">
        <f t="shared" si="53"/>
        <v>0</v>
      </c>
      <c r="O67" s="1">
        <f t="shared" si="53"/>
        <v>25537.040000000001</v>
      </c>
    </row>
    <row r="68" spans="1:15" ht="36">
      <c r="A68" s="13"/>
      <c r="B68" s="30"/>
      <c r="C68" s="59" t="s">
        <v>134</v>
      </c>
      <c r="D68" s="24" t="s">
        <v>22</v>
      </c>
      <c r="E68" s="52"/>
      <c r="F68" s="52"/>
      <c r="G68" s="52"/>
      <c r="H68" s="29">
        <f>SUM(I68:J68)</f>
        <v>25537.040000000001</v>
      </c>
      <c r="I68" s="1"/>
      <c r="J68" s="1">
        <v>25537.040000000001</v>
      </c>
      <c r="K68" s="4"/>
      <c r="L68" s="4"/>
      <c r="M68" s="29">
        <f>SUM(N68:O68)</f>
        <v>25537.040000000001</v>
      </c>
      <c r="N68" s="1"/>
      <c r="O68" s="1">
        <v>25537.040000000001</v>
      </c>
    </row>
    <row r="69" spans="1:15">
      <c r="A69" s="18">
        <v>7</v>
      </c>
      <c r="B69" s="19" t="s">
        <v>47</v>
      </c>
      <c r="C69" s="38"/>
      <c r="D69" s="39"/>
      <c r="E69" s="40"/>
      <c r="F69" s="40"/>
      <c r="G69" s="40"/>
      <c r="H69" s="3">
        <f>SUM(H70+H74)</f>
        <v>41020.339999999997</v>
      </c>
      <c r="I69" s="3">
        <f t="shared" ref="I69:J69" si="54">SUM(I70+I74)</f>
        <v>8000</v>
      </c>
      <c r="J69" s="3">
        <f t="shared" si="54"/>
        <v>33020.339999999997</v>
      </c>
      <c r="K69" s="113"/>
      <c r="L69" s="113"/>
      <c r="M69" s="3">
        <f>SUM(M70+M74)</f>
        <v>41020.339999999997</v>
      </c>
      <c r="N69" s="3">
        <f t="shared" ref="N69:O69" si="55">SUM(N70+N74)</f>
        <v>8000</v>
      </c>
      <c r="O69" s="3">
        <f t="shared" si="55"/>
        <v>33020.339999999997</v>
      </c>
    </row>
    <row r="70" spans="1:15" ht="24">
      <c r="A70" s="13" t="s">
        <v>48</v>
      </c>
      <c r="B70" s="22"/>
      <c r="C70" s="23" t="s">
        <v>31</v>
      </c>
      <c r="D70" s="24"/>
      <c r="E70" s="25">
        <v>900</v>
      </c>
      <c r="F70" s="25"/>
      <c r="G70" s="52"/>
      <c r="H70" s="29">
        <f t="shared" ref="H70:J72" si="56">SUM(H71)</f>
        <v>33020.339999999997</v>
      </c>
      <c r="I70" s="1">
        <f t="shared" si="56"/>
        <v>0</v>
      </c>
      <c r="J70" s="1">
        <f t="shared" si="56"/>
        <v>33020.339999999997</v>
      </c>
      <c r="K70" s="4"/>
      <c r="L70" s="4"/>
      <c r="M70" s="29">
        <f t="shared" ref="M70:O72" si="57">SUM(M71)</f>
        <v>33020.339999999997</v>
      </c>
      <c r="N70" s="1">
        <f t="shared" si="57"/>
        <v>0</v>
      </c>
      <c r="O70" s="1">
        <f t="shared" si="57"/>
        <v>33020.339999999997</v>
      </c>
    </row>
    <row r="71" spans="1:15">
      <c r="A71" s="13"/>
      <c r="B71" s="22"/>
      <c r="C71" s="27" t="s">
        <v>7</v>
      </c>
      <c r="D71" s="24"/>
      <c r="E71" s="14"/>
      <c r="F71" s="14">
        <v>90095</v>
      </c>
      <c r="G71" s="52"/>
      <c r="H71" s="29">
        <f>SUM(H72)</f>
        <v>33020.339999999997</v>
      </c>
      <c r="I71" s="1">
        <f t="shared" si="56"/>
        <v>0</v>
      </c>
      <c r="J71" s="1">
        <f t="shared" si="56"/>
        <v>33020.339999999997</v>
      </c>
      <c r="K71" s="4"/>
      <c r="L71" s="4"/>
      <c r="M71" s="29">
        <f>SUM(M72)</f>
        <v>33020.339999999997</v>
      </c>
      <c r="N71" s="1">
        <f t="shared" si="57"/>
        <v>0</v>
      </c>
      <c r="O71" s="1">
        <f t="shared" si="57"/>
        <v>33020.339999999997</v>
      </c>
    </row>
    <row r="72" spans="1:15" ht="24">
      <c r="A72" s="13"/>
      <c r="B72" s="22"/>
      <c r="C72" s="45" t="s">
        <v>4</v>
      </c>
      <c r="D72" s="15"/>
      <c r="E72" s="14"/>
      <c r="F72" s="14"/>
      <c r="G72" s="14">
        <v>6050</v>
      </c>
      <c r="H72" s="29">
        <f t="shared" si="56"/>
        <v>33020.339999999997</v>
      </c>
      <c r="I72" s="1">
        <f t="shared" si="56"/>
        <v>0</v>
      </c>
      <c r="J72" s="1">
        <f t="shared" si="56"/>
        <v>33020.339999999997</v>
      </c>
      <c r="K72" s="4"/>
      <c r="L72" s="4"/>
      <c r="M72" s="29">
        <f t="shared" si="57"/>
        <v>33020.339999999997</v>
      </c>
      <c r="N72" s="1">
        <f t="shared" si="57"/>
        <v>0</v>
      </c>
      <c r="O72" s="1">
        <f t="shared" si="57"/>
        <v>33020.339999999997</v>
      </c>
    </row>
    <row r="73" spans="1:15" ht="36">
      <c r="A73" s="13"/>
      <c r="B73" s="30"/>
      <c r="C73" s="47" t="s">
        <v>135</v>
      </c>
      <c r="D73" s="24" t="s">
        <v>22</v>
      </c>
      <c r="E73" s="52"/>
      <c r="F73" s="52"/>
      <c r="G73" s="52"/>
      <c r="H73" s="29">
        <f>SUM(I73:J73)</f>
        <v>33020.339999999997</v>
      </c>
      <c r="I73" s="1"/>
      <c r="J73" s="29">
        <v>33020.339999999997</v>
      </c>
      <c r="K73" s="4"/>
      <c r="L73" s="4"/>
      <c r="M73" s="29">
        <f>SUM(N73:O73)</f>
        <v>33020.339999999997</v>
      </c>
      <c r="N73" s="1"/>
      <c r="O73" s="29">
        <v>33020.339999999997</v>
      </c>
    </row>
    <row r="74" spans="1:15" ht="24">
      <c r="A74" s="13" t="s">
        <v>49</v>
      </c>
      <c r="B74" s="22"/>
      <c r="C74" s="23" t="s">
        <v>9</v>
      </c>
      <c r="D74" s="24"/>
      <c r="E74" s="25">
        <v>921</v>
      </c>
      <c r="F74" s="25"/>
      <c r="G74" s="25"/>
      <c r="H74" s="2">
        <f t="shared" ref="H74:J76" si="58">SUM(H75)</f>
        <v>8000</v>
      </c>
      <c r="I74" s="2">
        <f t="shared" si="58"/>
        <v>8000</v>
      </c>
      <c r="J74" s="2">
        <f t="shared" si="58"/>
        <v>0</v>
      </c>
      <c r="K74" s="4"/>
      <c r="L74" s="4"/>
      <c r="M74" s="2">
        <f t="shared" ref="M74:O76" si="59">SUM(M75)</f>
        <v>8000</v>
      </c>
      <c r="N74" s="2">
        <f t="shared" si="59"/>
        <v>8000</v>
      </c>
      <c r="O74" s="2">
        <f t="shared" si="59"/>
        <v>0</v>
      </c>
    </row>
    <row r="75" spans="1:15">
      <c r="A75" s="13"/>
      <c r="B75" s="22"/>
      <c r="C75" s="27" t="s">
        <v>7</v>
      </c>
      <c r="D75" s="24"/>
      <c r="E75" s="14"/>
      <c r="F75" s="14">
        <v>92195</v>
      </c>
      <c r="G75" s="14"/>
      <c r="H75" s="1">
        <f t="shared" si="58"/>
        <v>8000</v>
      </c>
      <c r="I75" s="1">
        <f t="shared" si="58"/>
        <v>8000</v>
      </c>
      <c r="J75" s="1">
        <f t="shared" si="58"/>
        <v>0</v>
      </c>
      <c r="K75" s="4"/>
      <c r="L75" s="4"/>
      <c r="M75" s="1">
        <f t="shared" si="59"/>
        <v>8000</v>
      </c>
      <c r="N75" s="1">
        <f t="shared" si="59"/>
        <v>8000</v>
      </c>
      <c r="O75" s="1">
        <f t="shared" si="59"/>
        <v>0</v>
      </c>
    </row>
    <row r="76" spans="1:15">
      <c r="A76" s="13"/>
      <c r="B76" s="22"/>
      <c r="C76" s="27" t="s">
        <v>34</v>
      </c>
      <c r="D76" s="24"/>
      <c r="E76" s="14"/>
      <c r="F76" s="14"/>
      <c r="G76" s="14">
        <v>4300</v>
      </c>
      <c r="H76" s="1">
        <f t="shared" si="58"/>
        <v>8000</v>
      </c>
      <c r="I76" s="1">
        <f t="shared" si="58"/>
        <v>8000</v>
      </c>
      <c r="J76" s="1">
        <f t="shared" si="58"/>
        <v>0</v>
      </c>
      <c r="K76" s="4"/>
      <c r="L76" s="4"/>
      <c r="M76" s="1">
        <f t="shared" si="59"/>
        <v>8000</v>
      </c>
      <c r="N76" s="1">
        <f t="shared" si="59"/>
        <v>8000</v>
      </c>
      <c r="O76" s="1">
        <f t="shared" si="59"/>
        <v>0</v>
      </c>
    </row>
    <row r="77" spans="1:15" ht="36.75" thickBot="1">
      <c r="A77" s="13"/>
      <c r="B77" s="22"/>
      <c r="C77" s="61" t="s">
        <v>136</v>
      </c>
      <c r="D77" s="24" t="s">
        <v>22</v>
      </c>
      <c r="E77" s="52"/>
      <c r="F77" s="52"/>
      <c r="G77" s="52"/>
      <c r="H77" s="29">
        <f>SUM(I77:J77)</f>
        <v>8000</v>
      </c>
      <c r="I77" s="29">
        <v>8000</v>
      </c>
      <c r="J77" s="1">
        <v>0</v>
      </c>
      <c r="K77" s="4"/>
      <c r="L77" s="4"/>
      <c r="M77" s="29">
        <f>SUM(N77:O77)</f>
        <v>8000</v>
      </c>
      <c r="N77" s="29">
        <v>8000</v>
      </c>
      <c r="O77" s="1">
        <v>0</v>
      </c>
    </row>
    <row r="78" spans="1:15">
      <c r="A78" s="18">
        <v>8</v>
      </c>
      <c r="B78" s="19" t="s">
        <v>50</v>
      </c>
      <c r="C78" s="38"/>
      <c r="D78" s="39"/>
      <c r="E78" s="40"/>
      <c r="F78" s="40"/>
      <c r="G78" s="40"/>
      <c r="H78" s="3">
        <f>SUM(H79)</f>
        <v>54036.19</v>
      </c>
      <c r="I78" s="3">
        <f t="shared" ref="I78:J78" si="60">SUM(I79)</f>
        <v>54036.19</v>
      </c>
      <c r="J78" s="3">
        <f t="shared" si="60"/>
        <v>0</v>
      </c>
      <c r="K78" s="3"/>
      <c r="L78" s="3"/>
      <c r="M78" s="3">
        <f>SUM(M79)</f>
        <v>54036.19</v>
      </c>
      <c r="N78" s="3">
        <f t="shared" ref="N78:O78" si="61">SUM(N79)</f>
        <v>54036.19</v>
      </c>
      <c r="O78" s="3">
        <f t="shared" si="61"/>
        <v>0</v>
      </c>
    </row>
    <row r="79" spans="1:15" ht="24">
      <c r="A79" s="13" t="s">
        <v>51</v>
      </c>
      <c r="B79" s="64"/>
      <c r="C79" s="23" t="s">
        <v>9</v>
      </c>
      <c r="D79" s="24"/>
      <c r="E79" s="25">
        <v>921</v>
      </c>
      <c r="F79" s="25"/>
      <c r="G79" s="25"/>
      <c r="H79" s="2">
        <f>SUM(H80+H85)</f>
        <v>54036.19</v>
      </c>
      <c r="I79" s="2">
        <f t="shared" ref="I79:J79" si="62">SUM(I80+I85)</f>
        <v>54036.19</v>
      </c>
      <c r="J79" s="2">
        <f t="shared" si="62"/>
        <v>0</v>
      </c>
      <c r="K79" s="2"/>
      <c r="L79" s="2"/>
      <c r="M79" s="2">
        <f>SUM(M80+M85)</f>
        <v>54036.19</v>
      </c>
      <c r="N79" s="2">
        <f t="shared" ref="N79:O79" si="63">SUM(N80+N85)</f>
        <v>54036.19</v>
      </c>
      <c r="O79" s="2">
        <f t="shared" si="63"/>
        <v>0</v>
      </c>
    </row>
    <row r="80" spans="1:15" ht="24">
      <c r="A80" s="13"/>
      <c r="B80" s="22"/>
      <c r="C80" s="27" t="s">
        <v>10</v>
      </c>
      <c r="D80" s="24"/>
      <c r="E80" s="14"/>
      <c r="F80" s="14">
        <v>92109</v>
      </c>
      <c r="G80" s="14"/>
      <c r="H80" s="1">
        <f>SUM(H81)</f>
        <v>34036.19</v>
      </c>
      <c r="I80" s="1">
        <f t="shared" ref="I80:J80" si="64">SUM(I81)</f>
        <v>34036.19</v>
      </c>
      <c r="J80" s="1">
        <f t="shared" si="64"/>
        <v>0</v>
      </c>
      <c r="K80" s="1"/>
      <c r="L80" s="1"/>
      <c r="M80" s="1">
        <f>SUM(M81)</f>
        <v>34036.19</v>
      </c>
      <c r="N80" s="1">
        <f t="shared" ref="N80:O80" si="65">SUM(N81)</f>
        <v>34036.19</v>
      </c>
      <c r="O80" s="1">
        <f t="shared" si="65"/>
        <v>0</v>
      </c>
    </row>
    <row r="81" spans="1:15">
      <c r="A81" s="13"/>
      <c r="B81" s="22"/>
      <c r="C81" s="27" t="s">
        <v>32</v>
      </c>
      <c r="D81" s="24"/>
      <c r="E81" s="14"/>
      <c r="F81" s="14"/>
      <c r="G81" s="14">
        <v>4210</v>
      </c>
      <c r="H81" s="1">
        <f t="shared" ref="H81:O81" si="66">SUM(H82:H84)</f>
        <v>34036.19</v>
      </c>
      <c r="I81" s="1">
        <f t="shared" si="66"/>
        <v>34036.19</v>
      </c>
      <c r="J81" s="1">
        <f t="shared" si="66"/>
        <v>0</v>
      </c>
      <c r="K81" s="1"/>
      <c r="L81" s="1"/>
      <c r="M81" s="1">
        <f t="shared" si="66"/>
        <v>34036.19</v>
      </c>
      <c r="N81" s="1">
        <f t="shared" si="66"/>
        <v>34036.19</v>
      </c>
      <c r="O81" s="1">
        <f t="shared" si="66"/>
        <v>0</v>
      </c>
    </row>
    <row r="82" spans="1:15" s="155" customFormat="1" ht="24">
      <c r="A82" s="153"/>
      <c r="B82" s="154"/>
      <c r="C82" s="31" t="s">
        <v>223</v>
      </c>
      <c r="D82" s="32" t="s">
        <v>21</v>
      </c>
      <c r="E82" s="52"/>
      <c r="F82" s="52"/>
      <c r="G82" s="52"/>
      <c r="H82" s="29">
        <f>SUM(I82:J82)</f>
        <v>21000</v>
      </c>
      <c r="I82" s="29">
        <v>21000</v>
      </c>
      <c r="J82" s="29">
        <v>0</v>
      </c>
      <c r="K82" s="29"/>
      <c r="L82" s="29"/>
      <c r="M82" s="29">
        <f>SUM(N82:O82)</f>
        <v>21000</v>
      </c>
      <c r="N82" s="29">
        <f>I82+K82</f>
        <v>21000</v>
      </c>
      <c r="O82" s="29">
        <v>0</v>
      </c>
    </row>
    <row r="83" spans="1:15" s="155" customFormat="1" ht="36">
      <c r="A83" s="153"/>
      <c r="B83" s="154"/>
      <c r="C83" s="31" t="s">
        <v>224</v>
      </c>
      <c r="D83" s="32" t="s">
        <v>21</v>
      </c>
      <c r="E83" s="52"/>
      <c r="F83" s="52"/>
      <c r="G83" s="52"/>
      <c r="H83" s="29">
        <f>SUM(I83:J83)</f>
        <v>4036.19</v>
      </c>
      <c r="I83" s="29">
        <v>4036.19</v>
      </c>
      <c r="J83" s="29">
        <v>0</v>
      </c>
      <c r="K83" s="29"/>
      <c r="L83" s="29"/>
      <c r="M83" s="29">
        <f>SUM(N83:O83)</f>
        <v>4036.19</v>
      </c>
      <c r="N83" s="29">
        <f>I83+K83</f>
        <v>4036.19</v>
      </c>
      <c r="O83" s="29">
        <v>0</v>
      </c>
    </row>
    <row r="84" spans="1:15" ht="36">
      <c r="A84" s="13"/>
      <c r="B84" s="30"/>
      <c r="C84" s="47" t="s">
        <v>137</v>
      </c>
      <c r="D84" s="24" t="s">
        <v>22</v>
      </c>
      <c r="E84" s="52"/>
      <c r="F84" s="52"/>
      <c r="G84" s="52"/>
      <c r="H84" s="29">
        <f>SUM(I84:J84)</f>
        <v>9000</v>
      </c>
      <c r="I84" s="29">
        <v>9000</v>
      </c>
      <c r="J84" s="1">
        <v>0</v>
      </c>
      <c r="K84" s="4"/>
      <c r="L84" s="4"/>
      <c r="M84" s="29">
        <f>SUM(N84:O84)</f>
        <v>9000</v>
      </c>
      <c r="N84" s="29">
        <v>9000</v>
      </c>
      <c r="O84" s="1">
        <v>0</v>
      </c>
    </row>
    <row r="85" spans="1:15">
      <c r="A85" s="13" t="s">
        <v>52</v>
      </c>
      <c r="B85" s="22"/>
      <c r="C85" s="65" t="s">
        <v>7</v>
      </c>
      <c r="D85" s="24"/>
      <c r="E85" s="14"/>
      <c r="F85" s="14">
        <v>92195</v>
      </c>
      <c r="G85" s="14"/>
      <c r="H85" s="1">
        <f>SUM(H86)</f>
        <v>20000</v>
      </c>
      <c r="I85" s="1">
        <f>SUM(I86)</f>
        <v>20000</v>
      </c>
      <c r="J85" s="1">
        <f>SUM(J86)</f>
        <v>0</v>
      </c>
      <c r="K85" s="1"/>
      <c r="L85" s="1"/>
      <c r="M85" s="1">
        <f>SUM(M86)</f>
        <v>20000</v>
      </c>
      <c r="N85" s="1">
        <f>SUM(N86)</f>
        <v>20000</v>
      </c>
      <c r="O85" s="1">
        <f>SUM(O86)</f>
        <v>0</v>
      </c>
    </row>
    <row r="86" spans="1:15" ht="12.75" thickBot="1">
      <c r="A86" s="13"/>
      <c r="B86" s="22"/>
      <c r="C86" s="27" t="s">
        <v>34</v>
      </c>
      <c r="D86" s="24"/>
      <c r="E86" s="14"/>
      <c r="F86" s="14"/>
      <c r="G86" s="14">
        <v>4300</v>
      </c>
      <c r="H86" s="1">
        <f t="shared" ref="H86:J86" si="67">SUM(H87)</f>
        <v>20000</v>
      </c>
      <c r="I86" s="1">
        <f t="shared" si="67"/>
        <v>20000</v>
      </c>
      <c r="J86" s="1">
        <f t="shared" si="67"/>
        <v>0</v>
      </c>
      <c r="K86" s="1"/>
      <c r="L86" s="1"/>
      <c r="M86" s="1">
        <f t="shared" ref="M86:O86" si="68">SUM(M87)</f>
        <v>20000</v>
      </c>
      <c r="N86" s="1">
        <f t="shared" si="68"/>
        <v>20000</v>
      </c>
      <c r="O86" s="1">
        <f t="shared" si="68"/>
        <v>0</v>
      </c>
    </row>
    <row r="87" spans="1:15" ht="60">
      <c r="A87" s="13"/>
      <c r="B87" s="22"/>
      <c r="C87" s="66" t="s">
        <v>138</v>
      </c>
      <c r="D87" s="24" t="s">
        <v>22</v>
      </c>
      <c r="E87" s="14"/>
      <c r="F87" s="14"/>
      <c r="G87" s="14"/>
      <c r="H87" s="29">
        <f>SUM(I87:J87)</f>
        <v>20000</v>
      </c>
      <c r="I87" s="29">
        <v>20000</v>
      </c>
      <c r="J87" s="1">
        <v>0</v>
      </c>
      <c r="K87" s="4"/>
      <c r="L87" s="4"/>
      <c r="M87" s="29">
        <f>SUM(N87:O87)</f>
        <v>20000</v>
      </c>
      <c r="N87" s="29">
        <v>20000</v>
      </c>
      <c r="O87" s="1">
        <v>0</v>
      </c>
    </row>
    <row r="88" spans="1:15">
      <c r="A88" s="18">
        <v>9</v>
      </c>
      <c r="B88" s="19" t="s">
        <v>53</v>
      </c>
      <c r="C88" s="67"/>
      <c r="D88" s="39"/>
      <c r="E88" s="40"/>
      <c r="F88" s="40"/>
      <c r="G88" s="40"/>
      <c r="H88" s="3">
        <f>SUM(H89)</f>
        <v>51660</v>
      </c>
      <c r="I88" s="3">
        <f t="shared" ref="I88:J88" si="69">SUM(I89)</f>
        <v>0</v>
      </c>
      <c r="J88" s="3">
        <f t="shared" si="69"/>
        <v>51660</v>
      </c>
      <c r="K88" s="156"/>
      <c r="L88" s="156"/>
      <c r="M88" s="3">
        <f>SUM(M89+M93)</f>
        <v>76007.72</v>
      </c>
      <c r="N88" s="3">
        <f t="shared" ref="N88:O90" si="70">SUM(N89)</f>
        <v>0</v>
      </c>
      <c r="O88" s="3">
        <f>O89+O93</f>
        <v>76007.72</v>
      </c>
    </row>
    <row r="89" spans="1:15">
      <c r="A89" s="68" t="s">
        <v>54</v>
      </c>
      <c r="B89" s="69"/>
      <c r="C89" s="23" t="s">
        <v>5</v>
      </c>
      <c r="D89" s="24"/>
      <c r="E89" s="25">
        <v>600</v>
      </c>
      <c r="F89" s="25"/>
      <c r="G89" s="25"/>
      <c r="H89" s="43">
        <f>SUM(H90)</f>
        <v>51660</v>
      </c>
      <c r="I89" s="43">
        <f t="shared" ref="I89:J90" si="71">SUM(I90)</f>
        <v>0</v>
      </c>
      <c r="J89" s="43">
        <f t="shared" si="71"/>
        <v>51660</v>
      </c>
      <c r="K89" s="4"/>
      <c r="L89" s="4"/>
      <c r="M89" s="43">
        <f>SUM(M90)</f>
        <v>51660</v>
      </c>
      <c r="N89" s="43">
        <f t="shared" si="70"/>
        <v>0</v>
      </c>
      <c r="O89" s="43">
        <f t="shared" si="70"/>
        <v>51660</v>
      </c>
    </row>
    <row r="90" spans="1:15">
      <c r="A90" s="68"/>
      <c r="B90" s="69"/>
      <c r="C90" s="27" t="s">
        <v>28</v>
      </c>
      <c r="D90" s="24"/>
      <c r="E90" s="14"/>
      <c r="F90" s="14">
        <v>60017</v>
      </c>
      <c r="G90" s="14"/>
      <c r="H90" s="44">
        <f>SUM(H91)</f>
        <v>51660</v>
      </c>
      <c r="I90" s="44">
        <f t="shared" si="71"/>
        <v>0</v>
      </c>
      <c r="J90" s="44">
        <f t="shared" si="71"/>
        <v>51660</v>
      </c>
      <c r="K90" s="4"/>
      <c r="L90" s="4"/>
      <c r="M90" s="44">
        <f>SUM(M91)</f>
        <v>51660</v>
      </c>
      <c r="N90" s="44">
        <f t="shared" si="70"/>
        <v>0</v>
      </c>
      <c r="O90" s="44">
        <f t="shared" si="70"/>
        <v>51660</v>
      </c>
    </row>
    <row r="91" spans="1:15" ht="24">
      <c r="A91" s="68"/>
      <c r="B91" s="69"/>
      <c r="C91" s="70" t="s">
        <v>4</v>
      </c>
      <c r="D91" s="71"/>
      <c r="E91" s="72"/>
      <c r="F91" s="72"/>
      <c r="G91" s="72">
        <v>6050</v>
      </c>
      <c r="H91" s="44">
        <f>SUM(H92:H92)</f>
        <v>51660</v>
      </c>
      <c r="I91" s="44">
        <f>SUM(I92:I92)</f>
        <v>0</v>
      </c>
      <c r="J91" s="44">
        <f>SUM(J92:J92)</f>
        <v>51660</v>
      </c>
      <c r="K91" s="4"/>
      <c r="L91" s="4"/>
      <c r="M91" s="44">
        <f>SUM(M92:M92)</f>
        <v>51660</v>
      </c>
      <c r="N91" s="44">
        <f>SUM(N92:N92)</f>
        <v>0</v>
      </c>
      <c r="O91" s="44">
        <f>SUM(O92:O92)</f>
        <v>51660</v>
      </c>
    </row>
    <row r="92" spans="1:15" ht="48">
      <c r="A92" s="68"/>
      <c r="B92" s="73"/>
      <c r="C92" s="47" t="s">
        <v>139</v>
      </c>
      <c r="D92" s="24" t="s">
        <v>22</v>
      </c>
      <c r="E92" s="74"/>
      <c r="F92" s="74"/>
      <c r="G92" s="74"/>
      <c r="H92" s="54">
        <f>SUM(I92:J92)</f>
        <v>51660</v>
      </c>
      <c r="I92" s="75">
        <v>0</v>
      </c>
      <c r="J92" s="76">
        <v>51660</v>
      </c>
      <c r="K92" s="4"/>
      <c r="L92" s="4"/>
      <c r="M92" s="54">
        <f>SUM(N92:O92)</f>
        <v>51660</v>
      </c>
      <c r="N92" s="75">
        <v>0</v>
      </c>
      <c r="O92" s="76">
        <f>J92+L92</f>
        <v>51660</v>
      </c>
    </row>
    <row r="93" spans="1:15" ht="24">
      <c r="A93" s="68" t="s">
        <v>225</v>
      </c>
      <c r="B93" s="73"/>
      <c r="C93" s="23" t="s">
        <v>31</v>
      </c>
      <c r="D93" s="51"/>
      <c r="E93" s="25">
        <v>900</v>
      </c>
      <c r="F93" s="77"/>
      <c r="G93" s="77"/>
      <c r="H93" s="43">
        <f>SUM(H94)</f>
        <v>24347.72</v>
      </c>
      <c r="I93" s="43">
        <f t="shared" ref="I93:J94" si="72">SUM(I94)</f>
        <v>0</v>
      </c>
      <c r="J93" s="43">
        <f t="shared" si="72"/>
        <v>24347.72</v>
      </c>
      <c r="K93" s="152"/>
      <c r="L93" s="152"/>
      <c r="M93" s="43">
        <f>SUM(M94)</f>
        <v>24347.72</v>
      </c>
      <c r="N93" s="43">
        <f t="shared" ref="N93:O94" si="73">SUM(N94)</f>
        <v>0</v>
      </c>
      <c r="O93" s="43">
        <f t="shared" si="73"/>
        <v>24347.72</v>
      </c>
    </row>
    <row r="94" spans="1:15">
      <c r="A94" s="68"/>
      <c r="B94" s="73"/>
      <c r="C94" s="27" t="s">
        <v>8</v>
      </c>
      <c r="D94" s="15"/>
      <c r="E94" s="14"/>
      <c r="F94" s="14">
        <v>90015</v>
      </c>
      <c r="G94" s="14"/>
      <c r="H94" s="44">
        <f>SUM(H95)</f>
        <v>24347.72</v>
      </c>
      <c r="I94" s="44">
        <f t="shared" si="72"/>
        <v>0</v>
      </c>
      <c r="J94" s="44">
        <f t="shared" si="72"/>
        <v>24347.72</v>
      </c>
      <c r="K94" s="4"/>
      <c r="L94" s="4"/>
      <c r="M94" s="44">
        <f>SUM(M95)</f>
        <v>24347.72</v>
      </c>
      <c r="N94" s="44">
        <f t="shared" si="73"/>
        <v>0</v>
      </c>
      <c r="O94" s="44">
        <f t="shared" si="73"/>
        <v>24347.72</v>
      </c>
    </row>
    <row r="95" spans="1:15" ht="24">
      <c r="A95" s="68"/>
      <c r="B95" s="73"/>
      <c r="C95" s="45" t="s">
        <v>4</v>
      </c>
      <c r="D95" s="15"/>
      <c r="E95" s="14"/>
      <c r="F95" s="14"/>
      <c r="G95" s="14">
        <v>6050</v>
      </c>
      <c r="H95" s="44">
        <f>SUM(H96:H96)</f>
        <v>24347.72</v>
      </c>
      <c r="I95" s="44">
        <f>SUM(I96:I96)</f>
        <v>0</v>
      </c>
      <c r="J95" s="44">
        <f>SUM(J96:J96)</f>
        <v>24347.72</v>
      </c>
      <c r="K95" s="4"/>
      <c r="L95" s="4"/>
      <c r="M95" s="44">
        <f>SUM(M96:M96)</f>
        <v>24347.72</v>
      </c>
      <c r="N95" s="44">
        <f>SUM(N96:N96)</f>
        <v>0</v>
      </c>
      <c r="O95" s="44">
        <f>SUM(O96:O96)</f>
        <v>24347.72</v>
      </c>
    </row>
    <row r="96" spans="1:15" ht="36">
      <c r="A96" s="68"/>
      <c r="B96" s="73"/>
      <c r="C96" s="47" t="s">
        <v>226</v>
      </c>
      <c r="D96" s="32" t="s">
        <v>21</v>
      </c>
      <c r="E96" s="74"/>
      <c r="F96" s="74"/>
      <c r="G96" s="74"/>
      <c r="H96" s="54">
        <f>SUM(I96:J96)</f>
        <v>24347.72</v>
      </c>
      <c r="I96" s="75">
        <v>0</v>
      </c>
      <c r="J96" s="76">
        <v>24347.72</v>
      </c>
      <c r="K96" s="4"/>
      <c r="L96" s="4"/>
      <c r="M96" s="54">
        <f>SUM(N96:O96)</f>
        <v>24347.72</v>
      </c>
      <c r="N96" s="75">
        <v>0</v>
      </c>
      <c r="O96" s="76">
        <f>J96+L96</f>
        <v>24347.72</v>
      </c>
    </row>
    <row r="97" spans="1:15">
      <c r="A97" s="68"/>
      <c r="B97" s="73"/>
      <c r="C97" s="47"/>
      <c r="D97" s="24"/>
      <c r="E97" s="74"/>
      <c r="F97" s="74"/>
      <c r="G97" s="74"/>
      <c r="H97" s="54"/>
      <c r="I97" s="75"/>
      <c r="J97" s="76"/>
      <c r="K97" s="4"/>
      <c r="L97" s="4"/>
      <c r="M97" s="54"/>
      <c r="N97" s="75"/>
      <c r="O97" s="76"/>
    </row>
    <row r="98" spans="1:15">
      <c r="A98" s="18">
        <v>10</v>
      </c>
      <c r="B98" s="19" t="s">
        <v>55</v>
      </c>
      <c r="C98" s="38"/>
      <c r="D98" s="39"/>
      <c r="E98" s="40"/>
      <c r="F98" s="40"/>
      <c r="G98" s="40"/>
      <c r="H98" s="3">
        <f>SUM(H99)</f>
        <v>59664.639999999999</v>
      </c>
      <c r="I98" s="3">
        <f t="shared" ref="I98:J101" si="74">SUM(I99)</f>
        <v>59664.639999999999</v>
      </c>
      <c r="J98" s="3">
        <f t="shared" si="74"/>
        <v>0</v>
      </c>
      <c r="K98" s="113"/>
      <c r="L98" s="113"/>
      <c r="M98" s="3">
        <f>SUM(M99)</f>
        <v>59664.639999999999</v>
      </c>
      <c r="N98" s="3">
        <f t="shared" ref="N98:O101" si="75">SUM(N99)</f>
        <v>59664.639999999999</v>
      </c>
      <c r="O98" s="3">
        <f t="shared" si="75"/>
        <v>0</v>
      </c>
    </row>
    <row r="99" spans="1:15" ht="24">
      <c r="A99" s="13" t="s">
        <v>56</v>
      </c>
      <c r="B99" s="22"/>
      <c r="C99" s="23" t="s">
        <v>9</v>
      </c>
      <c r="D99" s="24"/>
      <c r="E99" s="25">
        <v>921</v>
      </c>
      <c r="F99" s="25"/>
      <c r="G99" s="25"/>
      <c r="H99" s="33">
        <f t="shared" ref="H99" si="76">SUM(H100)</f>
        <v>59664.639999999999</v>
      </c>
      <c r="I99" s="2">
        <f t="shared" si="74"/>
        <v>59664.639999999999</v>
      </c>
      <c r="J99" s="2">
        <f t="shared" si="74"/>
        <v>0</v>
      </c>
      <c r="K99" s="4"/>
      <c r="L99" s="4"/>
      <c r="M99" s="33">
        <f t="shared" ref="M99" si="77">SUM(M100)</f>
        <v>59664.639999999999</v>
      </c>
      <c r="N99" s="2">
        <f t="shared" si="75"/>
        <v>59664.639999999999</v>
      </c>
      <c r="O99" s="2">
        <f t="shared" si="75"/>
        <v>0</v>
      </c>
    </row>
    <row r="100" spans="1:15" ht="24">
      <c r="A100" s="13"/>
      <c r="B100" s="22"/>
      <c r="C100" s="27" t="s">
        <v>10</v>
      </c>
      <c r="D100" s="24"/>
      <c r="E100" s="14"/>
      <c r="F100" s="14">
        <v>92109</v>
      </c>
      <c r="G100" s="14"/>
      <c r="H100" s="29">
        <f>SUM(H102)</f>
        <v>59664.639999999999</v>
      </c>
      <c r="I100" s="29">
        <f>SUM(I102)</f>
        <v>59664.639999999999</v>
      </c>
      <c r="J100" s="1">
        <f>SUM(J103)</f>
        <v>0</v>
      </c>
      <c r="K100" s="4"/>
      <c r="L100" s="4"/>
      <c r="M100" s="29">
        <f>SUM(M101+M103)</f>
        <v>59664.639999999999</v>
      </c>
      <c r="N100" s="29">
        <f>SUM(N101+N103)</f>
        <v>59664.639999999999</v>
      </c>
      <c r="O100" s="1">
        <f>SUM(O103)</f>
        <v>0</v>
      </c>
    </row>
    <row r="101" spans="1:15">
      <c r="A101" s="13"/>
      <c r="B101" s="30"/>
      <c r="C101" s="27" t="s">
        <v>32</v>
      </c>
      <c r="D101" s="24"/>
      <c r="E101" s="14"/>
      <c r="F101" s="14"/>
      <c r="G101" s="14">
        <v>4210</v>
      </c>
      <c r="H101" s="29">
        <f t="shared" ref="H101" si="78">SUM(H102)</f>
        <v>59664.639999999999</v>
      </c>
      <c r="I101" s="1">
        <f t="shared" si="74"/>
        <v>59664.639999999999</v>
      </c>
      <c r="J101" s="1">
        <f t="shared" si="74"/>
        <v>0</v>
      </c>
      <c r="K101" s="4"/>
      <c r="L101" s="4"/>
      <c r="M101" s="29">
        <f t="shared" ref="M101" si="79">SUM(M102)</f>
        <v>59664.639999999999</v>
      </c>
      <c r="N101" s="1">
        <f t="shared" si="75"/>
        <v>59664.639999999999</v>
      </c>
      <c r="O101" s="1">
        <f t="shared" si="75"/>
        <v>0</v>
      </c>
    </row>
    <row r="102" spans="1:15" ht="24">
      <c r="A102" s="13"/>
      <c r="B102" s="30"/>
      <c r="C102" s="47" t="s">
        <v>140</v>
      </c>
      <c r="D102" s="32" t="s">
        <v>21</v>
      </c>
      <c r="E102" s="52"/>
      <c r="F102" s="52"/>
      <c r="G102" s="52"/>
      <c r="H102" s="29">
        <f>SUM(I102:J102)</f>
        <v>59664.639999999999</v>
      </c>
      <c r="I102" s="1">
        <v>59664.639999999999</v>
      </c>
      <c r="J102" s="1">
        <v>0</v>
      </c>
      <c r="K102" s="4"/>
      <c r="L102" s="4"/>
      <c r="M102" s="29">
        <f>SUM(N102:O102)</f>
        <v>59664.639999999999</v>
      </c>
      <c r="N102" s="1">
        <f>I102+K101</f>
        <v>59664.639999999999</v>
      </c>
      <c r="O102" s="1">
        <v>0</v>
      </c>
    </row>
    <row r="103" spans="1:15">
      <c r="A103" s="13"/>
      <c r="B103" s="30"/>
      <c r="C103" s="27"/>
      <c r="D103" s="24"/>
      <c r="E103" s="14"/>
      <c r="F103" s="14"/>
      <c r="G103" s="14"/>
      <c r="H103" s="29"/>
      <c r="I103" s="1"/>
      <c r="J103" s="1"/>
      <c r="K103" s="4"/>
      <c r="L103" s="4"/>
      <c r="M103" s="29"/>
      <c r="N103" s="1"/>
      <c r="O103" s="1"/>
    </row>
    <row r="104" spans="1:15">
      <c r="A104" s="13"/>
      <c r="B104" s="30"/>
      <c r="C104" s="47"/>
      <c r="D104" s="32"/>
      <c r="E104" s="52"/>
      <c r="F104" s="52"/>
      <c r="G104" s="52"/>
      <c r="H104" s="29"/>
      <c r="I104" s="1"/>
      <c r="J104" s="1"/>
      <c r="K104" s="4"/>
      <c r="L104" s="4"/>
      <c r="M104" s="29"/>
      <c r="N104" s="1"/>
      <c r="O104" s="1"/>
    </row>
    <row r="105" spans="1:15">
      <c r="A105" s="18">
        <v>11</v>
      </c>
      <c r="B105" s="19" t="s">
        <v>57</v>
      </c>
      <c r="C105" s="55"/>
      <c r="D105" s="39"/>
      <c r="E105" s="40"/>
      <c r="F105" s="40"/>
      <c r="G105" s="40"/>
      <c r="H105" s="3">
        <f>SUM(H106)</f>
        <v>17826.23</v>
      </c>
      <c r="I105" s="3">
        <f t="shared" ref="I105:J108" si="80">SUM(I106)</f>
        <v>0</v>
      </c>
      <c r="J105" s="3">
        <f t="shared" si="80"/>
        <v>17826.23</v>
      </c>
      <c r="K105" s="113"/>
      <c r="L105" s="113"/>
      <c r="M105" s="3">
        <f>SUM(M106)</f>
        <v>17826.23</v>
      </c>
      <c r="N105" s="3">
        <f t="shared" ref="N105:O108" si="81">SUM(N106)</f>
        <v>0</v>
      </c>
      <c r="O105" s="3">
        <f t="shared" si="81"/>
        <v>17826.23</v>
      </c>
    </row>
    <row r="106" spans="1:15" ht="24">
      <c r="A106" s="13" t="s">
        <v>111</v>
      </c>
      <c r="B106" s="22"/>
      <c r="C106" s="23" t="s">
        <v>31</v>
      </c>
      <c r="D106" s="51"/>
      <c r="E106" s="25">
        <v>900</v>
      </c>
      <c r="F106" s="77"/>
      <c r="G106" s="77"/>
      <c r="H106" s="2">
        <f t="shared" ref="H106:H108" si="82">SUM(H107)</f>
        <v>17826.23</v>
      </c>
      <c r="I106" s="2">
        <f t="shared" si="80"/>
        <v>0</v>
      </c>
      <c r="J106" s="2">
        <f t="shared" si="80"/>
        <v>17826.23</v>
      </c>
      <c r="K106" s="4"/>
      <c r="L106" s="4"/>
      <c r="M106" s="2">
        <f t="shared" ref="M106:M108" si="83">SUM(M107)</f>
        <v>17826.23</v>
      </c>
      <c r="N106" s="2">
        <f t="shared" si="81"/>
        <v>0</v>
      </c>
      <c r="O106" s="2">
        <f t="shared" si="81"/>
        <v>17826.23</v>
      </c>
    </row>
    <row r="107" spans="1:15">
      <c r="A107" s="13"/>
      <c r="B107" s="22"/>
      <c r="C107" s="27" t="s">
        <v>8</v>
      </c>
      <c r="D107" s="15"/>
      <c r="E107" s="14"/>
      <c r="F107" s="14">
        <v>90015</v>
      </c>
      <c r="G107" s="14"/>
      <c r="H107" s="29">
        <f t="shared" si="82"/>
        <v>17826.23</v>
      </c>
      <c r="I107" s="1">
        <f t="shared" si="80"/>
        <v>0</v>
      </c>
      <c r="J107" s="1">
        <f t="shared" si="80"/>
        <v>17826.23</v>
      </c>
      <c r="K107" s="4"/>
      <c r="L107" s="4"/>
      <c r="M107" s="29">
        <f t="shared" si="83"/>
        <v>17826.23</v>
      </c>
      <c r="N107" s="1">
        <f t="shared" si="81"/>
        <v>0</v>
      </c>
      <c r="O107" s="1">
        <f t="shared" si="81"/>
        <v>17826.23</v>
      </c>
    </row>
    <row r="108" spans="1:15" ht="24">
      <c r="A108" s="13"/>
      <c r="B108" s="22"/>
      <c r="C108" s="45" t="s">
        <v>4</v>
      </c>
      <c r="D108" s="15"/>
      <c r="E108" s="14"/>
      <c r="F108" s="14"/>
      <c r="G108" s="14">
        <v>6050</v>
      </c>
      <c r="H108" s="29">
        <f t="shared" si="82"/>
        <v>17826.23</v>
      </c>
      <c r="I108" s="1">
        <f t="shared" si="80"/>
        <v>0</v>
      </c>
      <c r="J108" s="1">
        <f t="shared" si="80"/>
        <v>17826.23</v>
      </c>
      <c r="K108" s="4"/>
      <c r="L108" s="4"/>
      <c r="M108" s="29">
        <f t="shared" si="83"/>
        <v>17826.23</v>
      </c>
      <c r="N108" s="1">
        <f t="shared" si="81"/>
        <v>0</v>
      </c>
      <c r="O108" s="1">
        <f t="shared" si="81"/>
        <v>17826.23</v>
      </c>
    </row>
    <row r="109" spans="1:15" ht="48">
      <c r="A109" s="13"/>
      <c r="B109" s="30"/>
      <c r="C109" s="47" t="s">
        <v>141</v>
      </c>
      <c r="D109" s="32" t="s">
        <v>21</v>
      </c>
      <c r="E109" s="52"/>
      <c r="F109" s="52"/>
      <c r="G109" s="52"/>
      <c r="H109" s="29">
        <f>SUM(I109:J109)</f>
        <v>17826.23</v>
      </c>
      <c r="I109" s="1"/>
      <c r="J109" s="29">
        <v>17826.23</v>
      </c>
      <c r="K109" s="4"/>
      <c r="L109" s="4"/>
      <c r="M109" s="29">
        <f>SUM(N109:O109)</f>
        <v>17826.23</v>
      </c>
      <c r="N109" s="1"/>
      <c r="O109" s="29">
        <v>17826.23</v>
      </c>
    </row>
    <row r="110" spans="1:15">
      <c r="A110" s="18">
        <v>12</v>
      </c>
      <c r="B110" s="19" t="s">
        <v>58</v>
      </c>
      <c r="C110" s="55"/>
      <c r="D110" s="39"/>
      <c r="E110" s="40"/>
      <c r="F110" s="40"/>
      <c r="G110" s="40"/>
      <c r="H110" s="3">
        <f>SUM(H115+H123)</f>
        <v>21127.48</v>
      </c>
      <c r="I110" s="3">
        <f t="shared" ref="I110:J110" si="84">SUM(I115+I123)</f>
        <v>0</v>
      </c>
      <c r="J110" s="3">
        <f t="shared" si="84"/>
        <v>21127.48</v>
      </c>
      <c r="K110" s="156">
        <f>K111+K115+K119+K123</f>
        <v>0</v>
      </c>
      <c r="L110" s="156">
        <f>L111+L115+L119+L123</f>
        <v>0</v>
      </c>
      <c r="M110" s="3">
        <f>SUM(M111+M115+M119+M123)</f>
        <v>25127.48</v>
      </c>
      <c r="N110" s="3">
        <f>SUM(N111+N115+N119+N123)</f>
        <v>4000</v>
      </c>
      <c r="O110" s="3">
        <f t="shared" ref="O110" si="85">SUM(O115+O123)</f>
        <v>21127.48</v>
      </c>
    </row>
    <row r="111" spans="1:15" s="157" customFormat="1">
      <c r="A111" s="68" t="s">
        <v>59</v>
      </c>
      <c r="B111" s="69"/>
      <c r="C111" s="23" t="s">
        <v>5</v>
      </c>
      <c r="D111" s="24"/>
      <c r="E111" s="25">
        <v>600</v>
      </c>
      <c r="F111" s="25"/>
      <c r="G111" s="25"/>
      <c r="H111" s="43">
        <f t="shared" ref="H111:H113" si="86">J111+I111</f>
        <v>0</v>
      </c>
      <c r="I111" s="43">
        <v>0</v>
      </c>
      <c r="J111" s="43">
        <v>0</v>
      </c>
      <c r="K111" s="159"/>
      <c r="L111" s="159"/>
      <c r="M111" s="43">
        <f t="shared" ref="M111:M113" si="87">SUM(N111:O111)</f>
        <v>0</v>
      </c>
      <c r="N111" s="43">
        <f>SUM(N112)</f>
        <v>0</v>
      </c>
      <c r="O111" s="43">
        <v>0</v>
      </c>
    </row>
    <row r="112" spans="1:15" s="157" customFormat="1">
      <c r="A112" s="68"/>
      <c r="B112" s="69"/>
      <c r="C112" s="27" t="s">
        <v>28</v>
      </c>
      <c r="D112" s="24"/>
      <c r="E112" s="14"/>
      <c r="F112" s="14">
        <v>60017</v>
      </c>
      <c r="G112" s="14"/>
      <c r="H112" s="44">
        <f t="shared" si="86"/>
        <v>0</v>
      </c>
      <c r="I112" s="44">
        <v>0</v>
      </c>
      <c r="J112" s="44">
        <v>0</v>
      </c>
      <c r="K112" s="60"/>
      <c r="L112" s="60"/>
      <c r="M112" s="44">
        <f t="shared" si="87"/>
        <v>0</v>
      </c>
      <c r="N112" s="44">
        <f>SUM(N113)</f>
        <v>0</v>
      </c>
      <c r="O112" s="44">
        <v>0</v>
      </c>
    </row>
    <row r="113" spans="1:15" s="157" customFormat="1">
      <c r="A113" s="68"/>
      <c r="B113" s="69"/>
      <c r="C113" s="27" t="s">
        <v>29</v>
      </c>
      <c r="D113" s="24"/>
      <c r="E113" s="14"/>
      <c r="F113" s="14"/>
      <c r="G113" s="14">
        <v>4270</v>
      </c>
      <c r="H113" s="44">
        <f t="shared" si="86"/>
        <v>0</v>
      </c>
      <c r="I113" s="44">
        <v>0</v>
      </c>
      <c r="J113" s="44">
        <v>0</v>
      </c>
      <c r="K113" s="60"/>
      <c r="L113" s="60"/>
      <c r="M113" s="44">
        <f t="shared" si="87"/>
        <v>0</v>
      </c>
      <c r="N113" s="44">
        <f t="shared" ref="N113" si="88">I113+K113</f>
        <v>0</v>
      </c>
      <c r="O113" s="44">
        <v>0</v>
      </c>
    </row>
    <row r="114" spans="1:15" s="157" customFormat="1" ht="24">
      <c r="A114" s="41"/>
      <c r="B114" s="42"/>
      <c r="C114" s="158" t="s">
        <v>228</v>
      </c>
      <c r="D114" s="90" t="s">
        <v>21</v>
      </c>
      <c r="E114" s="49"/>
      <c r="F114" s="49"/>
      <c r="G114" s="49"/>
      <c r="H114" s="44">
        <f>J114+I114</f>
        <v>10156.02</v>
      </c>
      <c r="I114" s="44">
        <v>10156.02</v>
      </c>
      <c r="J114" s="44">
        <v>0</v>
      </c>
      <c r="K114" s="60"/>
      <c r="L114" s="60"/>
      <c r="M114" s="44">
        <f>SUM(N114:O114)</f>
        <v>10156.02</v>
      </c>
      <c r="N114" s="44">
        <f>I114+K114</f>
        <v>10156.02</v>
      </c>
      <c r="O114" s="44">
        <v>0</v>
      </c>
    </row>
    <row r="115" spans="1:15" ht="24">
      <c r="A115" s="68" t="s">
        <v>112</v>
      </c>
      <c r="B115" s="69"/>
      <c r="C115" s="23" t="s">
        <v>31</v>
      </c>
      <c r="D115" s="51"/>
      <c r="E115" s="25">
        <v>900</v>
      </c>
      <c r="F115" s="77"/>
      <c r="G115" s="77"/>
      <c r="H115" s="43">
        <f t="shared" ref="H115:J117" si="89">SUM(H116)</f>
        <v>5000</v>
      </c>
      <c r="I115" s="43">
        <f t="shared" si="89"/>
        <v>0</v>
      </c>
      <c r="J115" s="43">
        <f t="shared" si="89"/>
        <v>5000</v>
      </c>
      <c r="K115" s="152"/>
      <c r="L115" s="152"/>
      <c r="M115" s="43">
        <f t="shared" ref="M115:O117" si="90">SUM(M116)</f>
        <v>5000</v>
      </c>
      <c r="N115" s="43">
        <f t="shared" si="90"/>
        <v>0</v>
      </c>
      <c r="O115" s="43">
        <f t="shared" si="90"/>
        <v>5000</v>
      </c>
    </row>
    <row r="116" spans="1:15">
      <c r="A116" s="68"/>
      <c r="B116" s="69"/>
      <c r="C116" s="27" t="s">
        <v>8</v>
      </c>
      <c r="D116" s="15"/>
      <c r="E116" s="14"/>
      <c r="F116" s="14">
        <v>90015</v>
      </c>
      <c r="G116" s="14"/>
      <c r="H116" s="44">
        <f t="shared" si="89"/>
        <v>5000</v>
      </c>
      <c r="I116" s="44">
        <f t="shared" si="89"/>
        <v>0</v>
      </c>
      <c r="J116" s="44">
        <f t="shared" si="89"/>
        <v>5000</v>
      </c>
      <c r="K116" s="4"/>
      <c r="L116" s="4"/>
      <c r="M116" s="44">
        <f t="shared" si="90"/>
        <v>5000</v>
      </c>
      <c r="N116" s="44">
        <f t="shared" si="90"/>
        <v>0</v>
      </c>
      <c r="O116" s="44">
        <f t="shared" si="90"/>
        <v>5000</v>
      </c>
    </row>
    <row r="117" spans="1:15" ht="24">
      <c r="A117" s="68"/>
      <c r="B117" s="69"/>
      <c r="C117" s="45" t="s">
        <v>4</v>
      </c>
      <c r="D117" s="15"/>
      <c r="E117" s="14"/>
      <c r="F117" s="14"/>
      <c r="G117" s="14">
        <v>6050</v>
      </c>
      <c r="H117" s="44">
        <f t="shared" si="89"/>
        <v>5000</v>
      </c>
      <c r="I117" s="44">
        <f t="shared" si="89"/>
        <v>0</v>
      </c>
      <c r="J117" s="44">
        <f t="shared" si="89"/>
        <v>5000</v>
      </c>
      <c r="K117" s="4"/>
      <c r="L117" s="4"/>
      <c r="M117" s="44">
        <f t="shared" si="90"/>
        <v>5000</v>
      </c>
      <c r="N117" s="44">
        <f t="shared" si="90"/>
        <v>0</v>
      </c>
      <c r="O117" s="44">
        <f t="shared" si="90"/>
        <v>5000</v>
      </c>
    </row>
    <row r="118" spans="1:15" ht="36">
      <c r="A118" s="68"/>
      <c r="B118" s="73"/>
      <c r="C118" s="47" t="s">
        <v>142</v>
      </c>
      <c r="D118" s="32" t="s">
        <v>21</v>
      </c>
      <c r="E118" s="74"/>
      <c r="F118" s="74"/>
      <c r="G118" s="74"/>
      <c r="H118" s="29">
        <f>SUM(I118:J118)</f>
        <v>5000</v>
      </c>
      <c r="I118" s="78"/>
      <c r="J118" s="78">
        <v>5000</v>
      </c>
      <c r="K118" s="4"/>
      <c r="L118" s="4"/>
      <c r="M118" s="29">
        <f>SUM(N118:O118)</f>
        <v>5000</v>
      </c>
      <c r="N118" s="78"/>
      <c r="O118" s="78">
        <v>5000</v>
      </c>
    </row>
    <row r="119" spans="1:15" ht="24">
      <c r="A119" s="129" t="s">
        <v>227</v>
      </c>
      <c r="B119" s="22"/>
      <c r="C119" s="79" t="s">
        <v>9</v>
      </c>
      <c r="D119" s="24"/>
      <c r="E119" s="25">
        <v>921</v>
      </c>
      <c r="F119" s="25"/>
      <c r="G119" s="77"/>
      <c r="H119" s="2">
        <f>SUM(H120)</f>
        <v>4000</v>
      </c>
      <c r="I119" s="2">
        <f t="shared" ref="I119:J119" si="91">SUM(I120)</f>
        <v>4000</v>
      </c>
      <c r="J119" s="2">
        <f t="shared" si="91"/>
        <v>0</v>
      </c>
      <c r="K119" s="152"/>
      <c r="L119" s="152"/>
      <c r="M119" s="2">
        <f>SUM(M120)</f>
        <v>4000</v>
      </c>
      <c r="N119" s="2">
        <f t="shared" ref="N119:O119" si="92">SUM(N120)</f>
        <v>4000</v>
      </c>
      <c r="O119" s="2">
        <f t="shared" si="92"/>
        <v>0</v>
      </c>
    </row>
    <row r="120" spans="1:15" ht="24">
      <c r="A120" s="13"/>
      <c r="B120" s="22"/>
      <c r="C120" s="99" t="s">
        <v>10</v>
      </c>
      <c r="D120" s="24"/>
      <c r="E120" s="14"/>
      <c r="F120" s="14">
        <v>92109</v>
      </c>
      <c r="G120" s="52"/>
      <c r="H120" s="1">
        <f t="shared" ref="H120:J121" si="93">SUM(H121)</f>
        <v>4000</v>
      </c>
      <c r="I120" s="1">
        <f t="shared" si="93"/>
        <v>4000</v>
      </c>
      <c r="J120" s="1">
        <f t="shared" si="93"/>
        <v>0</v>
      </c>
      <c r="K120" s="4"/>
      <c r="L120" s="4"/>
      <c r="M120" s="1">
        <f t="shared" ref="M120:O121" si="94">SUM(M121)</f>
        <v>4000</v>
      </c>
      <c r="N120" s="1">
        <f t="shared" si="94"/>
        <v>4000</v>
      </c>
      <c r="O120" s="1">
        <f t="shared" si="94"/>
        <v>0</v>
      </c>
    </row>
    <row r="121" spans="1:15" ht="12.75" thickBot="1">
      <c r="A121" s="13"/>
      <c r="B121" s="22"/>
      <c r="C121" s="27" t="s">
        <v>32</v>
      </c>
      <c r="D121" s="15"/>
      <c r="E121" s="14"/>
      <c r="F121" s="14"/>
      <c r="G121" s="14">
        <v>4210</v>
      </c>
      <c r="H121" s="1">
        <f t="shared" si="93"/>
        <v>4000</v>
      </c>
      <c r="I121" s="1">
        <f t="shared" si="93"/>
        <v>4000</v>
      </c>
      <c r="J121" s="1">
        <f t="shared" si="93"/>
        <v>0</v>
      </c>
      <c r="K121" s="4"/>
      <c r="L121" s="4"/>
      <c r="M121" s="1">
        <f t="shared" si="94"/>
        <v>4000</v>
      </c>
      <c r="N121" s="1">
        <f t="shared" si="94"/>
        <v>4000</v>
      </c>
      <c r="O121" s="1">
        <f t="shared" si="94"/>
        <v>0</v>
      </c>
    </row>
    <row r="122" spans="1:15" ht="36">
      <c r="A122" s="13"/>
      <c r="B122" s="30"/>
      <c r="C122" s="66" t="s">
        <v>230</v>
      </c>
      <c r="D122" s="97" t="s">
        <v>22</v>
      </c>
      <c r="E122" s="52"/>
      <c r="F122" s="52"/>
      <c r="G122" s="52"/>
      <c r="H122" s="29">
        <f t="shared" ref="H122" si="95">SUM(I122:J122)</f>
        <v>4000</v>
      </c>
      <c r="I122" s="100">
        <v>4000</v>
      </c>
      <c r="J122" s="29">
        <v>0</v>
      </c>
      <c r="K122" s="4"/>
      <c r="L122" s="4"/>
      <c r="M122" s="29">
        <f t="shared" ref="M122" si="96">SUM(N122:O122)</f>
        <v>4000</v>
      </c>
      <c r="N122" s="100">
        <f>I122+K122</f>
        <v>4000</v>
      </c>
      <c r="O122" s="29">
        <v>0</v>
      </c>
    </row>
    <row r="123" spans="1:15">
      <c r="A123" s="129" t="s">
        <v>229</v>
      </c>
      <c r="B123" s="22"/>
      <c r="C123" s="79" t="s">
        <v>11</v>
      </c>
      <c r="D123" s="32"/>
      <c r="E123" s="25">
        <v>926</v>
      </c>
      <c r="F123" s="25"/>
      <c r="G123" s="25"/>
      <c r="H123" s="2">
        <f t="shared" ref="H123:J125" si="97">SUM(H124)</f>
        <v>16127.48</v>
      </c>
      <c r="I123" s="2">
        <f t="shared" si="97"/>
        <v>0</v>
      </c>
      <c r="J123" s="2">
        <f t="shared" si="97"/>
        <v>16127.48</v>
      </c>
      <c r="K123" s="152"/>
      <c r="L123" s="152"/>
      <c r="M123" s="2">
        <f t="shared" ref="M123:O125" si="98">SUM(M124)</f>
        <v>16127.48</v>
      </c>
      <c r="N123" s="2">
        <f t="shared" si="98"/>
        <v>0</v>
      </c>
      <c r="O123" s="2">
        <f t="shared" si="98"/>
        <v>16127.48</v>
      </c>
    </row>
    <row r="124" spans="1:15" ht="24">
      <c r="A124" s="13"/>
      <c r="B124" s="22"/>
      <c r="C124" s="80" t="s">
        <v>12</v>
      </c>
      <c r="D124" s="24"/>
      <c r="E124" s="14"/>
      <c r="F124" s="14">
        <v>92605</v>
      </c>
      <c r="G124" s="14"/>
      <c r="H124" s="29">
        <f t="shared" si="97"/>
        <v>16127.48</v>
      </c>
      <c r="I124" s="1">
        <f t="shared" si="97"/>
        <v>0</v>
      </c>
      <c r="J124" s="1">
        <f t="shared" si="97"/>
        <v>16127.48</v>
      </c>
      <c r="K124" s="4"/>
      <c r="L124" s="4"/>
      <c r="M124" s="29">
        <f t="shared" si="98"/>
        <v>16127.48</v>
      </c>
      <c r="N124" s="1">
        <f t="shared" si="98"/>
        <v>0</v>
      </c>
      <c r="O124" s="1">
        <f t="shared" si="98"/>
        <v>16127.48</v>
      </c>
    </row>
    <row r="125" spans="1:15" ht="24">
      <c r="A125" s="13"/>
      <c r="B125" s="22"/>
      <c r="C125" s="27" t="s">
        <v>4</v>
      </c>
      <c r="D125" s="15"/>
      <c r="E125" s="14"/>
      <c r="F125" s="14"/>
      <c r="G125" s="14">
        <v>6050</v>
      </c>
      <c r="H125" s="29">
        <f t="shared" si="97"/>
        <v>16127.48</v>
      </c>
      <c r="I125" s="1">
        <f t="shared" si="97"/>
        <v>0</v>
      </c>
      <c r="J125" s="1">
        <f t="shared" si="97"/>
        <v>16127.48</v>
      </c>
      <c r="K125" s="4"/>
      <c r="L125" s="4"/>
      <c r="M125" s="29">
        <f t="shared" si="98"/>
        <v>16127.48</v>
      </c>
      <c r="N125" s="1">
        <f t="shared" si="98"/>
        <v>0</v>
      </c>
      <c r="O125" s="1">
        <f t="shared" si="98"/>
        <v>16127.48</v>
      </c>
    </row>
    <row r="126" spans="1:15" ht="36.75" thickBot="1">
      <c r="A126" s="13"/>
      <c r="B126" s="22"/>
      <c r="C126" s="81" t="s">
        <v>143</v>
      </c>
      <c r="D126" s="24" t="s">
        <v>22</v>
      </c>
      <c r="E126" s="52"/>
      <c r="F126" s="52"/>
      <c r="G126" s="52"/>
      <c r="H126" s="29">
        <f>SUM(I126:J126)</f>
        <v>16127.48</v>
      </c>
      <c r="I126" s="1">
        <v>0</v>
      </c>
      <c r="J126" s="29">
        <v>16127.48</v>
      </c>
      <c r="K126" s="4"/>
      <c r="L126" s="4"/>
      <c r="M126" s="29">
        <f>SUM(N126:O126)</f>
        <v>16127.48</v>
      </c>
      <c r="N126" s="1">
        <v>0</v>
      </c>
      <c r="O126" s="29">
        <f>J126+L126</f>
        <v>16127.48</v>
      </c>
    </row>
    <row r="127" spans="1:15">
      <c r="A127" s="82">
        <v>13</v>
      </c>
      <c r="B127" s="19" t="s">
        <v>60</v>
      </c>
      <c r="C127" s="83"/>
      <c r="D127" s="84"/>
      <c r="E127" s="85"/>
      <c r="F127" s="85"/>
      <c r="G127" s="85"/>
      <c r="H127" s="3">
        <f>SUM(H128)</f>
        <v>47867.54</v>
      </c>
      <c r="I127" s="3">
        <f t="shared" ref="I127:J130" si="99">SUM(I128)</f>
        <v>0</v>
      </c>
      <c r="J127" s="3">
        <f t="shared" si="99"/>
        <v>47867.54</v>
      </c>
      <c r="K127" s="113"/>
      <c r="L127" s="113"/>
      <c r="M127" s="3">
        <f>SUM(M128)</f>
        <v>47867.54</v>
      </c>
      <c r="N127" s="3">
        <f t="shared" ref="N127:O130" si="100">SUM(N128)</f>
        <v>0</v>
      </c>
      <c r="O127" s="3">
        <f t="shared" si="100"/>
        <v>47867.54</v>
      </c>
    </row>
    <row r="128" spans="1:15" ht="24">
      <c r="A128" s="13" t="s">
        <v>61</v>
      </c>
      <c r="B128" s="22"/>
      <c r="C128" s="23" t="s">
        <v>31</v>
      </c>
      <c r="D128" s="24"/>
      <c r="E128" s="25">
        <v>900</v>
      </c>
      <c r="F128" s="25"/>
      <c r="G128" s="77"/>
      <c r="H128" s="2">
        <f>SUM(H129)</f>
        <v>47867.54</v>
      </c>
      <c r="I128" s="2">
        <f t="shared" si="99"/>
        <v>0</v>
      </c>
      <c r="J128" s="2">
        <f t="shared" si="99"/>
        <v>47867.54</v>
      </c>
      <c r="K128" s="4"/>
      <c r="L128" s="4"/>
      <c r="M128" s="2">
        <f>SUM(M129)</f>
        <v>47867.54</v>
      </c>
      <c r="N128" s="2">
        <f t="shared" si="100"/>
        <v>0</v>
      </c>
      <c r="O128" s="2">
        <f t="shared" si="100"/>
        <v>47867.54</v>
      </c>
    </row>
    <row r="129" spans="1:15">
      <c r="A129" s="13"/>
      <c r="B129" s="22"/>
      <c r="C129" s="27" t="s">
        <v>8</v>
      </c>
      <c r="D129" s="24"/>
      <c r="E129" s="14"/>
      <c r="F129" s="14">
        <v>90015</v>
      </c>
      <c r="G129" s="52"/>
      <c r="H129" s="1">
        <f t="shared" ref="H129:H130" si="101">SUM(H130)</f>
        <v>47867.54</v>
      </c>
      <c r="I129" s="1">
        <f t="shared" si="99"/>
        <v>0</v>
      </c>
      <c r="J129" s="1">
        <f t="shared" si="99"/>
        <v>47867.54</v>
      </c>
      <c r="K129" s="4"/>
      <c r="L129" s="4"/>
      <c r="M129" s="1">
        <f t="shared" ref="M129:M130" si="102">SUM(M130)</f>
        <v>47867.54</v>
      </c>
      <c r="N129" s="1">
        <f t="shared" si="100"/>
        <v>0</v>
      </c>
      <c r="O129" s="1">
        <f t="shared" si="100"/>
        <v>47867.54</v>
      </c>
    </row>
    <row r="130" spans="1:15" ht="24">
      <c r="A130" s="13"/>
      <c r="B130" s="22"/>
      <c r="C130" s="45" t="s">
        <v>4</v>
      </c>
      <c r="D130" s="15"/>
      <c r="E130" s="14"/>
      <c r="F130" s="14"/>
      <c r="G130" s="14">
        <v>6050</v>
      </c>
      <c r="H130" s="1">
        <f t="shared" si="101"/>
        <v>47867.54</v>
      </c>
      <c r="I130" s="1">
        <f t="shared" si="99"/>
        <v>0</v>
      </c>
      <c r="J130" s="1">
        <f t="shared" si="99"/>
        <v>47867.54</v>
      </c>
      <c r="K130" s="4"/>
      <c r="L130" s="4"/>
      <c r="M130" s="1">
        <f t="shared" si="102"/>
        <v>47867.54</v>
      </c>
      <c r="N130" s="1">
        <f t="shared" si="100"/>
        <v>0</v>
      </c>
      <c r="O130" s="1">
        <f t="shared" si="100"/>
        <v>47867.54</v>
      </c>
    </row>
    <row r="131" spans="1:15" ht="47.25" customHeight="1">
      <c r="A131" s="13"/>
      <c r="B131" s="30"/>
      <c r="C131" s="47" t="s">
        <v>144</v>
      </c>
      <c r="D131" s="32" t="s">
        <v>21</v>
      </c>
      <c r="E131" s="52"/>
      <c r="F131" s="52"/>
      <c r="G131" s="52"/>
      <c r="H131" s="28">
        <f>SUM(I131:J131)</f>
        <v>47867.54</v>
      </c>
      <c r="I131" s="1">
        <v>0</v>
      </c>
      <c r="J131" s="29">
        <v>47867.54</v>
      </c>
      <c r="K131" s="4"/>
      <c r="L131" s="4"/>
      <c r="M131" s="28">
        <f>SUM(N131:O131)</f>
        <v>47867.54</v>
      </c>
      <c r="N131" s="1">
        <v>0</v>
      </c>
      <c r="O131" s="29">
        <v>47867.54</v>
      </c>
    </row>
    <row r="132" spans="1:15">
      <c r="A132" s="82">
        <v>14</v>
      </c>
      <c r="B132" s="19" t="s">
        <v>62</v>
      </c>
      <c r="C132" s="83"/>
      <c r="D132" s="84"/>
      <c r="E132" s="85"/>
      <c r="F132" s="85"/>
      <c r="G132" s="85"/>
      <c r="H132" s="3">
        <f>SUM(H133+H137+H141)</f>
        <v>61301.36</v>
      </c>
      <c r="I132" s="3">
        <f>SUM(I137+I141)</f>
        <v>5000</v>
      </c>
      <c r="J132" s="3">
        <f>SUM(J133+J137+J141)</f>
        <v>56301.36</v>
      </c>
      <c r="K132" s="113"/>
      <c r="L132" s="113"/>
      <c r="M132" s="3">
        <f>SUM(M133+M137+M141)</f>
        <v>61301.36</v>
      </c>
      <c r="N132" s="3">
        <f>SUM(N137+N141)</f>
        <v>5000</v>
      </c>
      <c r="O132" s="3">
        <f>SUM(O133+O137+O141)</f>
        <v>56301.36</v>
      </c>
    </row>
    <row r="133" spans="1:15">
      <c r="A133" s="41" t="s">
        <v>63</v>
      </c>
      <c r="B133" s="69"/>
      <c r="C133" s="86" t="s">
        <v>147</v>
      </c>
      <c r="D133" s="87"/>
      <c r="E133" s="88">
        <v>801</v>
      </c>
      <c r="F133" s="88"/>
      <c r="G133" s="88"/>
      <c r="H133" s="43">
        <f t="shared" ref="H133" si="103">SUM(H134)</f>
        <v>13000</v>
      </c>
      <c r="I133" s="43">
        <f t="shared" ref="I133" si="104">SUM(I134)</f>
        <v>0</v>
      </c>
      <c r="J133" s="43">
        <f t="shared" ref="J133" si="105">SUM(J134)</f>
        <v>13000</v>
      </c>
      <c r="K133" s="4"/>
      <c r="L133" s="4"/>
      <c r="M133" s="43">
        <f t="shared" ref="M133:O135" si="106">SUM(M134)</f>
        <v>13000</v>
      </c>
      <c r="N133" s="43">
        <f t="shared" si="106"/>
        <v>0</v>
      </c>
      <c r="O133" s="43">
        <f t="shared" si="106"/>
        <v>13000</v>
      </c>
    </row>
    <row r="134" spans="1:15">
      <c r="A134" s="41"/>
      <c r="B134" s="69"/>
      <c r="C134" s="89" t="s">
        <v>20</v>
      </c>
      <c r="D134" s="71"/>
      <c r="E134" s="72"/>
      <c r="F134" s="72">
        <v>80101</v>
      </c>
      <c r="G134" s="72"/>
      <c r="H134" s="44">
        <f>SUM(H135)</f>
        <v>13000</v>
      </c>
      <c r="I134" s="44">
        <f t="shared" ref="I134:J134" si="107">SUM(I135)</f>
        <v>0</v>
      </c>
      <c r="J134" s="44">
        <f t="shared" si="107"/>
        <v>13000</v>
      </c>
      <c r="K134" s="4"/>
      <c r="L134" s="4"/>
      <c r="M134" s="44">
        <f>SUM(M135)</f>
        <v>13000</v>
      </c>
      <c r="N134" s="44">
        <f t="shared" si="106"/>
        <v>0</v>
      </c>
      <c r="O134" s="44">
        <f t="shared" si="106"/>
        <v>13000</v>
      </c>
    </row>
    <row r="135" spans="1:15" ht="24">
      <c r="A135" s="41"/>
      <c r="B135" s="69"/>
      <c r="C135" s="27" t="s">
        <v>4</v>
      </c>
      <c r="D135" s="90"/>
      <c r="E135" s="72"/>
      <c r="F135" s="72"/>
      <c r="G135" s="72">
        <v>6050</v>
      </c>
      <c r="H135" s="44">
        <f>SUM(H136)</f>
        <v>13000</v>
      </c>
      <c r="I135" s="44">
        <f t="shared" ref="I135:J135" si="108">SUM(I136)</f>
        <v>0</v>
      </c>
      <c r="J135" s="44">
        <f t="shared" si="108"/>
        <v>13000</v>
      </c>
      <c r="K135" s="4"/>
      <c r="L135" s="4"/>
      <c r="M135" s="44">
        <f>SUM(M136)</f>
        <v>13000</v>
      </c>
      <c r="N135" s="44">
        <f t="shared" si="106"/>
        <v>0</v>
      </c>
      <c r="O135" s="44">
        <f t="shared" si="106"/>
        <v>13000</v>
      </c>
    </row>
    <row r="136" spans="1:15" ht="36">
      <c r="A136" s="41"/>
      <c r="B136" s="69"/>
      <c r="C136" s="91" t="s">
        <v>148</v>
      </c>
      <c r="D136" s="24" t="s">
        <v>22</v>
      </c>
      <c r="E136" s="72"/>
      <c r="F136" s="72"/>
      <c r="G136" s="72"/>
      <c r="H136" s="28">
        <f>SUM(I136:J136)</f>
        <v>13000</v>
      </c>
      <c r="I136" s="78">
        <v>0</v>
      </c>
      <c r="J136" s="78">
        <v>13000</v>
      </c>
      <c r="K136" s="4"/>
      <c r="L136" s="4"/>
      <c r="M136" s="28">
        <f>SUM(N136:O136)</f>
        <v>13000</v>
      </c>
      <c r="N136" s="78">
        <v>0</v>
      </c>
      <c r="O136" s="78">
        <v>13000</v>
      </c>
    </row>
    <row r="137" spans="1:15" ht="24">
      <c r="A137" s="13" t="s">
        <v>63</v>
      </c>
      <c r="B137" s="22"/>
      <c r="C137" s="23" t="s">
        <v>31</v>
      </c>
      <c r="D137" s="24"/>
      <c r="E137" s="25">
        <v>900</v>
      </c>
      <c r="F137" s="25"/>
      <c r="G137" s="77"/>
      <c r="H137" s="2">
        <f>SUM(H138)</f>
        <v>43301.36</v>
      </c>
      <c r="I137" s="2">
        <f t="shared" ref="I137:J137" si="109">SUM(I138)</f>
        <v>0</v>
      </c>
      <c r="J137" s="2">
        <f t="shared" si="109"/>
        <v>43301.36</v>
      </c>
      <c r="K137" s="4"/>
      <c r="L137" s="4"/>
      <c r="M137" s="2">
        <f>SUM(M138)</f>
        <v>43301.36</v>
      </c>
      <c r="N137" s="2">
        <f t="shared" ref="N137:O137" si="110">SUM(N138)</f>
        <v>0</v>
      </c>
      <c r="O137" s="2">
        <f t="shared" si="110"/>
        <v>43301.36</v>
      </c>
    </row>
    <row r="138" spans="1:15">
      <c r="A138" s="13"/>
      <c r="B138" s="22"/>
      <c r="C138" s="27" t="s">
        <v>8</v>
      </c>
      <c r="D138" s="24"/>
      <c r="E138" s="14"/>
      <c r="F138" s="14">
        <v>90015</v>
      </c>
      <c r="G138" s="52"/>
      <c r="H138" s="1">
        <f t="shared" ref="H138:J139" si="111">SUM(H139)</f>
        <v>43301.36</v>
      </c>
      <c r="I138" s="1">
        <f t="shared" si="111"/>
        <v>0</v>
      </c>
      <c r="J138" s="1">
        <f t="shared" si="111"/>
        <v>43301.36</v>
      </c>
      <c r="K138" s="4"/>
      <c r="L138" s="4"/>
      <c r="M138" s="1">
        <f t="shared" ref="M138:O139" si="112">SUM(M139)</f>
        <v>43301.36</v>
      </c>
      <c r="N138" s="1">
        <f t="shared" si="112"/>
        <v>0</v>
      </c>
      <c r="O138" s="1">
        <f t="shared" si="112"/>
        <v>43301.36</v>
      </c>
    </row>
    <row r="139" spans="1:15" ht="24">
      <c r="A139" s="13"/>
      <c r="B139" s="22"/>
      <c r="C139" s="27" t="s">
        <v>4</v>
      </c>
      <c r="D139" s="15"/>
      <c r="E139" s="14"/>
      <c r="F139" s="14"/>
      <c r="G139" s="14">
        <v>6050</v>
      </c>
      <c r="H139" s="1">
        <f t="shared" si="111"/>
        <v>43301.36</v>
      </c>
      <c r="I139" s="1">
        <f t="shared" si="111"/>
        <v>0</v>
      </c>
      <c r="J139" s="1">
        <f t="shared" si="111"/>
        <v>43301.36</v>
      </c>
      <c r="K139" s="4"/>
      <c r="L139" s="4"/>
      <c r="M139" s="1">
        <f t="shared" si="112"/>
        <v>43301.36</v>
      </c>
      <c r="N139" s="1">
        <f t="shared" si="112"/>
        <v>0</v>
      </c>
      <c r="O139" s="1">
        <f t="shared" si="112"/>
        <v>43301.36</v>
      </c>
    </row>
    <row r="140" spans="1:15" ht="48">
      <c r="A140" s="13"/>
      <c r="B140" s="22"/>
      <c r="C140" s="92" t="s">
        <v>145</v>
      </c>
      <c r="D140" s="32" t="s">
        <v>21</v>
      </c>
      <c r="E140" s="52"/>
      <c r="F140" s="52"/>
      <c r="G140" s="52"/>
      <c r="H140" s="28">
        <f>SUM(I140:J140)</f>
        <v>43301.36</v>
      </c>
      <c r="I140" s="1">
        <v>0</v>
      </c>
      <c r="J140" s="29">
        <v>43301.36</v>
      </c>
      <c r="K140" s="4"/>
      <c r="L140" s="4"/>
      <c r="M140" s="28">
        <f>SUM(N140:O140)</f>
        <v>43301.36</v>
      </c>
      <c r="N140" s="1">
        <v>0</v>
      </c>
      <c r="O140" s="29">
        <v>43301.36</v>
      </c>
    </row>
    <row r="141" spans="1:15" ht="24">
      <c r="A141" s="13"/>
      <c r="B141" s="22"/>
      <c r="C141" s="79" t="s">
        <v>9</v>
      </c>
      <c r="D141" s="24"/>
      <c r="E141" s="52"/>
      <c r="F141" s="52"/>
      <c r="G141" s="52"/>
      <c r="H141" s="2">
        <f>SUM(H142)</f>
        <v>5000</v>
      </c>
      <c r="I141" s="2">
        <f t="shared" ref="I141:J141" si="113">SUM(I142)</f>
        <v>5000</v>
      </c>
      <c r="J141" s="2">
        <f t="shared" si="113"/>
        <v>0</v>
      </c>
      <c r="K141" s="4"/>
      <c r="L141" s="4"/>
      <c r="M141" s="2">
        <f>SUM(M142)</f>
        <v>5000</v>
      </c>
      <c r="N141" s="2">
        <f t="shared" ref="N141:O141" si="114">SUM(N142)</f>
        <v>5000</v>
      </c>
      <c r="O141" s="2">
        <f t="shared" si="114"/>
        <v>0</v>
      </c>
    </row>
    <row r="142" spans="1:15">
      <c r="A142" s="13" t="s">
        <v>113</v>
      </c>
      <c r="B142" s="22"/>
      <c r="C142" s="65" t="s">
        <v>7</v>
      </c>
      <c r="D142" s="24"/>
      <c r="E142" s="14"/>
      <c r="F142" s="14">
        <v>92195</v>
      </c>
      <c r="G142" s="14"/>
      <c r="H142" s="1">
        <f>SUM(H143)</f>
        <v>5000</v>
      </c>
      <c r="I142" s="1">
        <f>SUM(I143)</f>
        <v>5000</v>
      </c>
      <c r="J142" s="1">
        <f>SUM(J143+J145)</f>
        <v>0</v>
      </c>
      <c r="K142" s="4"/>
      <c r="L142" s="4"/>
      <c r="M142" s="1">
        <f>SUM(M143)</f>
        <v>5000</v>
      </c>
      <c r="N142" s="1">
        <f>SUM(N143)</f>
        <v>5000</v>
      </c>
      <c r="O142" s="1">
        <f>SUM(O143+O145)</f>
        <v>0</v>
      </c>
    </row>
    <row r="143" spans="1:15">
      <c r="A143" s="13"/>
      <c r="B143" s="22"/>
      <c r="C143" s="27" t="s">
        <v>34</v>
      </c>
      <c r="D143" s="24"/>
      <c r="E143" s="14"/>
      <c r="F143" s="14"/>
      <c r="G143" s="14">
        <v>4300</v>
      </c>
      <c r="H143" s="1">
        <f t="shared" ref="H143:J143" si="115">SUM(H144)</f>
        <v>5000</v>
      </c>
      <c r="I143" s="1">
        <f t="shared" si="115"/>
        <v>5000</v>
      </c>
      <c r="J143" s="1">
        <f t="shared" si="115"/>
        <v>0</v>
      </c>
      <c r="K143" s="4"/>
      <c r="L143" s="4"/>
      <c r="M143" s="1">
        <f t="shared" ref="M143:O143" si="116">SUM(M144)</f>
        <v>5000</v>
      </c>
      <c r="N143" s="1">
        <f t="shared" si="116"/>
        <v>5000</v>
      </c>
      <c r="O143" s="1">
        <f t="shared" si="116"/>
        <v>0</v>
      </c>
    </row>
    <row r="144" spans="1:15" ht="36">
      <c r="A144" s="13"/>
      <c r="B144" s="30"/>
      <c r="C144" s="59" t="s">
        <v>146</v>
      </c>
      <c r="D144" s="24" t="s">
        <v>22</v>
      </c>
      <c r="E144" s="14"/>
      <c r="F144" s="14"/>
      <c r="G144" s="14"/>
      <c r="H144" s="28">
        <f>SUM(I144:J144)</f>
        <v>5000</v>
      </c>
      <c r="I144" s="29">
        <v>5000</v>
      </c>
      <c r="J144" s="1">
        <v>0</v>
      </c>
      <c r="K144" s="4"/>
      <c r="L144" s="4"/>
      <c r="M144" s="28">
        <f>SUM(N144:O144)</f>
        <v>5000</v>
      </c>
      <c r="N144" s="29">
        <v>5000</v>
      </c>
      <c r="O144" s="1">
        <v>0</v>
      </c>
    </row>
    <row r="145" spans="1:15">
      <c r="A145" s="13"/>
      <c r="B145" s="22"/>
      <c r="C145" s="93"/>
      <c r="D145" s="24"/>
      <c r="E145" s="52"/>
      <c r="F145" s="52"/>
      <c r="G145" s="52"/>
      <c r="H145" s="29"/>
      <c r="I145" s="1"/>
      <c r="J145" s="29"/>
      <c r="K145" s="4"/>
      <c r="L145" s="4"/>
      <c r="M145" s="29"/>
      <c r="N145" s="1"/>
      <c r="O145" s="29"/>
    </row>
    <row r="146" spans="1:15">
      <c r="A146" s="82">
        <v>15</v>
      </c>
      <c r="B146" s="19" t="s">
        <v>64</v>
      </c>
      <c r="C146" s="94"/>
      <c r="D146" s="84"/>
      <c r="E146" s="85"/>
      <c r="F146" s="85"/>
      <c r="G146" s="85"/>
      <c r="H146" s="3">
        <f>SUM(H147+H151+H156+H160)</f>
        <v>78486.87</v>
      </c>
      <c r="I146" s="3">
        <f>SUM(I147+I151+I156+I160)</f>
        <v>8486.869999999999</v>
      </c>
      <c r="J146" s="3">
        <f>SUM(J147+J151+J156+J160)</f>
        <v>70000</v>
      </c>
      <c r="K146" s="163"/>
      <c r="L146" s="163"/>
      <c r="M146" s="3">
        <f>SUM(M147+M151+M156+M160)</f>
        <v>78486.87</v>
      </c>
      <c r="N146" s="3">
        <f>SUM(N147+N151+N156+N160)</f>
        <v>8486.869999999999</v>
      </c>
      <c r="O146" s="3">
        <f>SUM(O147+O151+O156+O160)</f>
        <v>70000</v>
      </c>
    </row>
    <row r="147" spans="1:15">
      <c r="A147" s="41" t="s">
        <v>153</v>
      </c>
      <c r="B147" s="69"/>
      <c r="C147" s="95" t="s">
        <v>5</v>
      </c>
      <c r="D147" s="90"/>
      <c r="E147" s="88">
        <v>600</v>
      </c>
      <c r="F147" s="88"/>
      <c r="G147" s="88"/>
      <c r="H147" s="43">
        <f>SUM(H148)</f>
        <v>70000</v>
      </c>
      <c r="I147" s="43">
        <f t="shared" ref="I147:J147" si="117">SUM(I148)</f>
        <v>0</v>
      </c>
      <c r="J147" s="43">
        <f t="shared" si="117"/>
        <v>70000</v>
      </c>
      <c r="K147" s="4"/>
      <c r="L147" s="4"/>
      <c r="M147" s="43">
        <f>SUM(M148)</f>
        <v>70000</v>
      </c>
      <c r="N147" s="43">
        <f t="shared" ref="N147:O147" si="118">SUM(N148)</f>
        <v>0</v>
      </c>
      <c r="O147" s="43">
        <f t="shared" si="118"/>
        <v>70000</v>
      </c>
    </row>
    <row r="148" spans="1:15">
      <c r="A148" s="41"/>
      <c r="B148" s="69"/>
      <c r="C148" s="96" t="s">
        <v>28</v>
      </c>
      <c r="D148" s="90"/>
      <c r="E148" s="72"/>
      <c r="F148" s="72">
        <v>60016</v>
      </c>
      <c r="G148" s="72"/>
      <c r="H148" s="44">
        <f t="shared" ref="H148:J148" si="119">SUM(H149)</f>
        <v>70000</v>
      </c>
      <c r="I148" s="44">
        <f t="shared" si="119"/>
        <v>0</v>
      </c>
      <c r="J148" s="44">
        <f t="shared" si="119"/>
        <v>70000</v>
      </c>
      <c r="K148" s="4"/>
      <c r="L148" s="4"/>
      <c r="M148" s="44">
        <f t="shared" ref="M148:O149" si="120">SUM(M149)</f>
        <v>70000</v>
      </c>
      <c r="N148" s="44">
        <f t="shared" si="120"/>
        <v>0</v>
      </c>
      <c r="O148" s="44">
        <f t="shared" si="120"/>
        <v>70000</v>
      </c>
    </row>
    <row r="149" spans="1:15" ht="24">
      <c r="A149" s="41"/>
      <c r="B149" s="69"/>
      <c r="C149" s="70" t="s">
        <v>4</v>
      </c>
      <c r="D149" s="71"/>
      <c r="E149" s="72"/>
      <c r="F149" s="72"/>
      <c r="G149" s="72">
        <v>6050</v>
      </c>
      <c r="H149" s="44">
        <f t="shared" ref="H149:J149" si="121">SUM(H150)</f>
        <v>70000</v>
      </c>
      <c r="I149" s="44">
        <f t="shared" si="121"/>
        <v>0</v>
      </c>
      <c r="J149" s="44">
        <f t="shared" si="121"/>
        <v>70000</v>
      </c>
      <c r="K149" s="4"/>
      <c r="L149" s="4"/>
      <c r="M149" s="44">
        <f t="shared" si="120"/>
        <v>70000</v>
      </c>
      <c r="N149" s="44">
        <f t="shared" si="120"/>
        <v>0</v>
      </c>
      <c r="O149" s="44">
        <f t="shared" si="120"/>
        <v>70000</v>
      </c>
    </row>
    <row r="150" spans="1:15" ht="36">
      <c r="A150" s="41"/>
      <c r="B150" s="73"/>
      <c r="C150" s="47" t="s">
        <v>149</v>
      </c>
      <c r="D150" s="97" t="s">
        <v>22</v>
      </c>
      <c r="E150" s="49"/>
      <c r="F150" s="49"/>
      <c r="G150" s="49"/>
      <c r="H150" s="78">
        <f>SUM(I150:J150)</f>
        <v>70000</v>
      </c>
      <c r="I150" s="78">
        <v>0</v>
      </c>
      <c r="J150" s="78">
        <v>70000</v>
      </c>
      <c r="K150" s="4"/>
      <c r="L150" s="4"/>
      <c r="M150" s="78">
        <f>SUM(N150:O150)</f>
        <v>70000</v>
      </c>
      <c r="N150" s="78">
        <v>0</v>
      </c>
      <c r="O150" s="78">
        <v>70000</v>
      </c>
    </row>
    <row r="151" spans="1:15">
      <c r="A151" s="41" t="s">
        <v>114</v>
      </c>
      <c r="B151" s="69"/>
      <c r="C151" s="86" t="s">
        <v>147</v>
      </c>
      <c r="D151" s="87"/>
      <c r="E151" s="88">
        <v>801</v>
      </c>
      <c r="F151" s="88"/>
      <c r="G151" s="25"/>
      <c r="H151" s="33">
        <f t="shared" ref="H151:J152" si="122">SUM(H152)</f>
        <v>4000</v>
      </c>
      <c r="I151" s="2">
        <f t="shared" si="122"/>
        <v>4000</v>
      </c>
      <c r="J151" s="2">
        <f t="shared" si="122"/>
        <v>0</v>
      </c>
      <c r="K151" s="152"/>
      <c r="L151" s="152"/>
      <c r="M151" s="33">
        <f t="shared" ref="M151:O152" si="123">SUM(M152)</f>
        <v>4000</v>
      </c>
      <c r="N151" s="2">
        <f t="shared" si="123"/>
        <v>4000</v>
      </c>
      <c r="O151" s="2">
        <f t="shared" si="123"/>
        <v>0</v>
      </c>
    </row>
    <row r="152" spans="1:15">
      <c r="A152" s="41"/>
      <c r="B152" s="69"/>
      <c r="C152" s="98" t="s">
        <v>20</v>
      </c>
      <c r="D152" s="71"/>
      <c r="E152" s="72"/>
      <c r="F152" s="72">
        <v>80101</v>
      </c>
      <c r="G152" s="14"/>
      <c r="H152" s="29">
        <f t="shared" si="122"/>
        <v>4000</v>
      </c>
      <c r="I152" s="1">
        <f t="shared" si="122"/>
        <v>4000</v>
      </c>
      <c r="J152" s="1">
        <f t="shared" si="122"/>
        <v>0</v>
      </c>
      <c r="K152" s="4"/>
      <c r="L152" s="4"/>
      <c r="M152" s="29">
        <f t="shared" si="123"/>
        <v>4000</v>
      </c>
      <c r="N152" s="1">
        <f t="shared" si="123"/>
        <v>4000</v>
      </c>
      <c r="O152" s="1">
        <f t="shared" si="123"/>
        <v>0</v>
      </c>
    </row>
    <row r="153" spans="1:15">
      <c r="A153" s="41"/>
      <c r="B153" s="69"/>
      <c r="C153" s="27" t="s">
        <v>32</v>
      </c>
      <c r="D153" s="15"/>
      <c r="E153" s="14"/>
      <c r="F153" s="14"/>
      <c r="G153" s="14">
        <v>4210</v>
      </c>
      <c r="H153" s="29">
        <f>SUM(H154:H155)</f>
        <v>4000</v>
      </c>
      <c r="I153" s="29">
        <f t="shared" ref="I153:J153" si="124">SUM(I154:I155)</f>
        <v>4000</v>
      </c>
      <c r="J153" s="29">
        <f t="shared" si="124"/>
        <v>0</v>
      </c>
      <c r="K153" s="4"/>
      <c r="L153" s="4"/>
      <c r="M153" s="29">
        <f>SUM(M154:M155)</f>
        <v>4000</v>
      </c>
      <c r="N153" s="1">
        <f>SUM(N154:N155)</f>
        <v>4000</v>
      </c>
      <c r="O153" s="1">
        <f>SUM(O154:O155)</f>
        <v>0</v>
      </c>
    </row>
    <row r="154" spans="1:15" ht="48">
      <c r="A154" s="41"/>
      <c r="B154" s="73"/>
      <c r="C154" s="31" t="s">
        <v>235</v>
      </c>
      <c r="D154" s="48" t="s">
        <v>21</v>
      </c>
      <c r="E154" s="52"/>
      <c r="F154" s="52"/>
      <c r="G154" s="52"/>
      <c r="H154" s="29">
        <f t="shared" ref="H154:H155" si="125">SUM(I154:J154)</f>
        <v>3000</v>
      </c>
      <c r="I154" s="29">
        <v>3000</v>
      </c>
      <c r="J154" s="29">
        <v>0</v>
      </c>
      <c r="K154" s="4"/>
      <c r="L154" s="4"/>
      <c r="M154" s="29">
        <f t="shared" ref="M154:M155" si="126">SUM(N154:O154)</f>
        <v>3000</v>
      </c>
      <c r="N154" s="29">
        <v>3000</v>
      </c>
      <c r="O154" s="29">
        <v>0</v>
      </c>
    </row>
    <row r="155" spans="1:15" ht="25.5" customHeight="1">
      <c r="A155" s="41"/>
      <c r="B155" s="73"/>
      <c r="C155" s="162" t="s">
        <v>234</v>
      </c>
      <c r="D155" s="48" t="s">
        <v>21</v>
      </c>
      <c r="E155" s="52"/>
      <c r="F155" s="52"/>
      <c r="G155" s="52"/>
      <c r="H155" s="29">
        <f t="shared" si="125"/>
        <v>1000</v>
      </c>
      <c r="I155" s="29">
        <v>1000</v>
      </c>
      <c r="J155" s="29">
        <v>0</v>
      </c>
      <c r="K155" s="4"/>
      <c r="L155" s="4"/>
      <c r="M155" s="29">
        <f t="shared" si="126"/>
        <v>1000</v>
      </c>
      <c r="N155" s="29">
        <v>1000</v>
      </c>
      <c r="O155" s="29">
        <v>0</v>
      </c>
    </row>
    <row r="156" spans="1:15" ht="24">
      <c r="A156" s="41" t="s">
        <v>154</v>
      </c>
      <c r="B156" s="69"/>
      <c r="C156" s="23" t="s">
        <v>31</v>
      </c>
      <c r="D156" s="51"/>
      <c r="E156" s="25">
        <v>900</v>
      </c>
      <c r="F156" s="25"/>
      <c r="G156" s="25"/>
      <c r="H156" s="2">
        <f t="shared" ref="H156:J156" si="127">SUM(H157)</f>
        <v>500</v>
      </c>
      <c r="I156" s="2">
        <f t="shared" si="127"/>
        <v>500</v>
      </c>
      <c r="J156" s="2">
        <f t="shared" si="127"/>
        <v>0</v>
      </c>
      <c r="K156" s="152"/>
      <c r="L156" s="152"/>
      <c r="M156" s="2">
        <f t="shared" ref="M156:O156" si="128">SUM(M157)</f>
        <v>500</v>
      </c>
      <c r="N156" s="2">
        <f t="shared" si="128"/>
        <v>500</v>
      </c>
      <c r="O156" s="2">
        <f t="shared" si="128"/>
        <v>0</v>
      </c>
    </row>
    <row r="157" spans="1:15">
      <c r="A157" s="41"/>
      <c r="B157" s="69"/>
      <c r="C157" s="65" t="s">
        <v>7</v>
      </c>
      <c r="D157" s="32"/>
      <c r="E157" s="14"/>
      <c r="F157" s="14">
        <v>90095</v>
      </c>
      <c r="G157" s="14"/>
      <c r="H157" s="1">
        <f t="shared" ref="H157:J157" si="129">SUM(H158)</f>
        <v>500</v>
      </c>
      <c r="I157" s="1">
        <f t="shared" si="129"/>
        <v>500</v>
      </c>
      <c r="J157" s="1">
        <f t="shared" si="129"/>
        <v>0</v>
      </c>
      <c r="K157" s="4"/>
      <c r="L157" s="4"/>
      <c r="M157" s="1">
        <f t="shared" ref="M157:O158" si="130">SUM(M158)</f>
        <v>500</v>
      </c>
      <c r="N157" s="1">
        <f t="shared" si="130"/>
        <v>500</v>
      </c>
      <c r="O157" s="1">
        <f t="shared" si="130"/>
        <v>0</v>
      </c>
    </row>
    <row r="158" spans="1:15">
      <c r="A158" s="41"/>
      <c r="B158" s="69"/>
      <c r="C158" s="27" t="s">
        <v>32</v>
      </c>
      <c r="D158" s="15"/>
      <c r="E158" s="14"/>
      <c r="F158" s="14"/>
      <c r="G158" s="14">
        <v>4210</v>
      </c>
      <c r="H158" s="1">
        <f>SUM(H159)</f>
        <v>500</v>
      </c>
      <c r="I158" s="1">
        <f t="shared" ref="I158:J158" si="131">SUM(I159)</f>
        <v>500</v>
      </c>
      <c r="J158" s="1">
        <f t="shared" si="131"/>
        <v>0</v>
      </c>
      <c r="K158" s="4"/>
      <c r="L158" s="4"/>
      <c r="M158" s="1">
        <f>SUM(M159)</f>
        <v>500</v>
      </c>
      <c r="N158" s="1">
        <f t="shared" si="130"/>
        <v>500</v>
      </c>
      <c r="O158" s="1">
        <f t="shared" si="130"/>
        <v>0</v>
      </c>
    </row>
    <row r="159" spans="1:15" ht="24">
      <c r="A159" s="41"/>
      <c r="B159" s="73"/>
      <c r="C159" s="31" t="s">
        <v>150</v>
      </c>
      <c r="D159" s="48" t="s">
        <v>21</v>
      </c>
      <c r="E159" s="52"/>
      <c r="F159" s="52"/>
      <c r="G159" s="52"/>
      <c r="H159" s="29">
        <f t="shared" ref="H159" si="132">SUM(I159:J159)</f>
        <v>500</v>
      </c>
      <c r="I159" s="29">
        <v>500</v>
      </c>
      <c r="J159" s="29">
        <v>0</v>
      </c>
      <c r="K159" s="4"/>
      <c r="L159" s="4"/>
      <c r="M159" s="29">
        <f t="shared" ref="M159" si="133">SUM(N159:O159)</f>
        <v>500</v>
      </c>
      <c r="N159" s="29">
        <v>500</v>
      </c>
      <c r="O159" s="29">
        <v>0</v>
      </c>
    </row>
    <row r="160" spans="1:15" ht="24">
      <c r="A160" s="13" t="s">
        <v>155</v>
      </c>
      <c r="B160" s="22"/>
      <c r="C160" s="79" t="s">
        <v>9</v>
      </c>
      <c r="D160" s="24"/>
      <c r="E160" s="25">
        <v>921</v>
      </c>
      <c r="F160" s="25"/>
      <c r="G160" s="77"/>
      <c r="H160" s="2">
        <f>SUM(H161)</f>
        <v>3986.87</v>
      </c>
      <c r="I160" s="2">
        <f t="shared" ref="I160:J160" si="134">SUM(I161)</f>
        <v>3986.87</v>
      </c>
      <c r="J160" s="2">
        <f t="shared" si="134"/>
        <v>0</v>
      </c>
      <c r="K160" s="152"/>
      <c r="L160" s="152"/>
      <c r="M160" s="2">
        <f>SUM(M161)</f>
        <v>3986.87</v>
      </c>
      <c r="N160" s="2">
        <f t="shared" ref="N160:O160" si="135">SUM(N161)</f>
        <v>3986.87</v>
      </c>
      <c r="O160" s="2">
        <f t="shared" si="135"/>
        <v>0</v>
      </c>
    </row>
    <row r="161" spans="1:15" ht="24">
      <c r="A161" s="13"/>
      <c r="B161" s="22"/>
      <c r="C161" s="99" t="s">
        <v>10</v>
      </c>
      <c r="D161" s="24"/>
      <c r="E161" s="14"/>
      <c r="F161" s="14">
        <v>92109</v>
      </c>
      <c r="G161" s="52"/>
      <c r="H161" s="1">
        <f t="shared" ref="H161:J162" si="136">SUM(H162)</f>
        <v>3986.87</v>
      </c>
      <c r="I161" s="1">
        <f t="shared" si="136"/>
        <v>3986.87</v>
      </c>
      <c r="J161" s="1">
        <f t="shared" si="136"/>
        <v>0</v>
      </c>
      <c r="K161" s="4"/>
      <c r="L161" s="4"/>
      <c r="M161" s="1">
        <f t="shared" ref="M161:O162" si="137">SUM(M162)</f>
        <v>3986.87</v>
      </c>
      <c r="N161" s="1">
        <f t="shared" si="137"/>
        <v>3986.87</v>
      </c>
      <c r="O161" s="1">
        <f t="shared" si="137"/>
        <v>0</v>
      </c>
    </row>
    <row r="162" spans="1:15">
      <c r="A162" s="13"/>
      <c r="B162" s="22"/>
      <c r="C162" s="27" t="s">
        <v>32</v>
      </c>
      <c r="D162" s="15"/>
      <c r="E162" s="14"/>
      <c r="F162" s="14"/>
      <c r="G162" s="14">
        <v>4210</v>
      </c>
      <c r="H162" s="1">
        <f t="shared" si="136"/>
        <v>3986.87</v>
      </c>
      <c r="I162" s="1">
        <f t="shared" si="136"/>
        <v>3986.87</v>
      </c>
      <c r="J162" s="1">
        <f t="shared" si="136"/>
        <v>0</v>
      </c>
      <c r="K162" s="4"/>
      <c r="L162" s="4"/>
      <c r="M162" s="1">
        <f t="shared" si="137"/>
        <v>3986.87</v>
      </c>
      <c r="N162" s="1">
        <f t="shared" si="137"/>
        <v>3986.87</v>
      </c>
      <c r="O162" s="1">
        <f t="shared" si="137"/>
        <v>0</v>
      </c>
    </row>
    <row r="163" spans="1:15" ht="36">
      <c r="A163" s="13"/>
      <c r="B163" s="30"/>
      <c r="C163" s="31" t="s">
        <v>151</v>
      </c>
      <c r="D163" s="97" t="s">
        <v>22</v>
      </c>
      <c r="E163" s="52"/>
      <c r="F163" s="52"/>
      <c r="G163" s="52"/>
      <c r="H163" s="29">
        <f t="shared" ref="H163" si="138">SUM(I163:J163)</f>
        <v>3986.87</v>
      </c>
      <c r="I163" s="100">
        <v>3986.87</v>
      </c>
      <c r="J163" s="29">
        <v>0</v>
      </c>
      <c r="K163" s="4"/>
      <c r="L163" s="4"/>
      <c r="M163" s="29">
        <f t="shared" ref="M163" si="139">SUM(N163:O163)</f>
        <v>3986.87</v>
      </c>
      <c r="N163" s="100">
        <v>3986.87</v>
      </c>
      <c r="O163" s="29">
        <v>0</v>
      </c>
    </row>
    <row r="164" spans="1:15">
      <c r="A164" s="13"/>
      <c r="B164" s="22"/>
      <c r="C164" s="93"/>
      <c r="D164" s="24"/>
      <c r="E164" s="52"/>
      <c r="F164" s="52"/>
      <c r="G164" s="52"/>
      <c r="H164" s="29"/>
      <c r="I164" s="1"/>
      <c r="J164" s="29"/>
      <c r="K164" s="4"/>
      <c r="L164" s="4"/>
      <c r="M164" s="29"/>
      <c r="N164" s="1"/>
      <c r="O164" s="29"/>
    </row>
    <row r="165" spans="1:15">
      <c r="A165" s="82">
        <v>16</v>
      </c>
      <c r="B165" s="19" t="s">
        <v>65</v>
      </c>
      <c r="C165" s="83"/>
      <c r="D165" s="84"/>
      <c r="E165" s="85"/>
      <c r="F165" s="85"/>
      <c r="G165" s="85"/>
      <c r="H165" s="3">
        <f t="shared" ref="H165:J168" si="140">SUM(H166)</f>
        <v>61686.47</v>
      </c>
      <c r="I165" s="3">
        <f t="shared" si="140"/>
        <v>0</v>
      </c>
      <c r="J165" s="3">
        <f t="shared" si="140"/>
        <v>61686.47</v>
      </c>
      <c r="K165" s="113"/>
      <c r="L165" s="113"/>
      <c r="M165" s="3">
        <f t="shared" ref="M165:O168" si="141">SUM(M166)</f>
        <v>61686.47</v>
      </c>
      <c r="N165" s="3">
        <f t="shared" si="141"/>
        <v>0</v>
      </c>
      <c r="O165" s="3">
        <f t="shared" si="141"/>
        <v>61686.47</v>
      </c>
    </row>
    <row r="166" spans="1:15">
      <c r="A166" s="13" t="s">
        <v>66</v>
      </c>
      <c r="B166" s="22"/>
      <c r="C166" s="95" t="s">
        <v>5</v>
      </c>
      <c r="D166" s="90"/>
      <c r="E166" s="88">
        <v>600</v>
      </c>
      <c r="F166" s="88"/>
      <c r="G166" s="88"/>
      <c r="H166" s="1">
        <f t="shared" si="140"/>
        <v>61686.47</v>
      </c>
      <c r="I166" s="1">
        <f t="shared" si="140"/>
        <v>0</v>
      </c>
      <c r="J166" s="1">
        <f t="shared" si="140"/>
        <v>61686.47</v>
      </c>
      <c r="K166" s="4"/>
      <c r="L166" s="4"/>
      <c r="M166" s="1">
        <f t="shared" si="141"/>
        <v>61686.47</v>
      </c>
      <c r="N166" s="1">
        <f t="shared" si="141"/>
        <v>0</v>
      </c>
      <c r="O166" s="1">
        <f t="shared" si="141"/>
        <v>61686.47</v>
      </c>
    </row>
    <row r="167" spans="1:15">
      <c r="A167" s="13"/>
      <c r="B167" s="22"/>
      <c r="C167" s="96" t="s">
        <v>28</v>
      </c>
      <c r="D167" s="90"/>
      <c r="E167" s="72"/>
      <c r="F167" s="72">
        <v>60016</v>
      </c>
      <c r="G167" s="72"/>
      <c r="H167" s="1">
        <f t="shared" si="140"/>
        <v>61686.47</v>
      </c>
      <c r="I167" s="1">
        <f t="shared" si="140"/>
        <v>0</v>
      </c>
      <c r="J167" s="1">
        <f t="shared" si="140"/>
        <v>61686.47</v>
      </c>
      <c r="K167" s="4"/>
      <c r="L167" s="4"/>
      <c r="M167" s="1">
        <f t="shared" si="141"/>
        <v>61686.47</v>
      </c>
      <c r="N167" s="1">
        <f t="shared" si="141"/>
        <v>0</v>
      </c>
      <c r="O167" s="1">
        <f t="shared" si="141"/>
        <v>61686.47</v>
      </c>
    </row>
    <row r="168" spans="1:15" ht="24">
      <c r="A168" s="13"/>
      <c r="B168" s="22"/>
      <c r="C168" s="70" t="s">
        <v>4</v>
      </c>
      <c r="D168" s="71"/>
      <c r="E168" s="72"/>
      <c r="F168" s="72"/>
      <c r="G168" s="72">
        <v>6050</v>
      </c>
      <c r="H168" s="1">
        <f t="shared" si="140"/>
        <v>61686.47</v>
      </c>
      <c r="I168" s="1">
        <f t="shared" si="140"/>
        <v>0</v>
      </c>
      <c r="J168" s="1">
        <f t="shared" si="140"/>
        <v>61686.47</v>
      </c>
      <c r="K168" s="4"/>
      <c r="L168" s="4"/>
      <c r="M168" s="1">
        <f t="shared" si="141"/>
        <v>61686.47</v>
      </c>
      <c r="N168" s="1">
        <f t="shared" si="141"/>
        <v>0</v>
      </c>
      <c r="O168" s="1">
        <f t="shared" si="141"/>
        <v>61686.47</v>
      </c>
    </row>
    <row r="169" spans="1:15" ht="36">
      <c r="A169" s="13"/>
      <c r="B169" s="30"/>
      <c r="C169" s="47" t="s">
        <v>152</v>
      </c>
      <c r="D169" s="24" t="s">
        <v>22</v>
      </c>
      <c r="E169" s="101"/>
      <c r="F169" s="52"/>
      <c r="G169" s="52"/>
      <c r="H169" s="102">
        <f t="shared" ref="H169" si="142">SUM(I169:J169)</f>
        <v>61686.47</v>
      </c>
      <c r="I169" s="102">
        <v>0</v>
      </c>
      <c r="J169" s="1">
        <v>61686.47</v>
      </c>
      <c r="K169" s="4"/>
      <c r="L169" s="4"/>
      <c r="M169" s="102">
        <f t="shared" ref="M169" si="143">SUM(N169:O169)</f>
        <v>61686.47</v>
      </c>
      <c r="N169" s="102">
        <v>0</v>
      </c>
      <c r="O169" s="1">
        <v>61686.47</v>
      </c>
    </row>
    <row r="170" spans="1:15">
      <c r="A170" s="82">
        <v>17</v>
      </c>
      <c r="B170" s="19" t="s">
        <v>67</v>
      </c>
      <c r="C170" s="103"/>
      <c r="D170" s="84"/>
      <c r="E170" s="85"/>
      <c r="F170" s="85"/>
      <c r="G170" s="85"/>
      <c r="H170" s="3">
        <f>SUM(H171+H175)</f>
        <v>42809.25</v>
      </c>
      <c r="I170" s="3">
        <f t="shared" ref="I170:J170" si="144">SUM(I171+I175)</f>
        <v>42809.25</v>
      </c>
      <c r="J170" s="3">
        <f t="shared" si="144"/>
        <v>0</v>
      </c>
      <c r="K170" s="3"/>
      <c r="L170" s="3"/>
      <c r="M170" s="3">
        <f>SUM(M171+M175)</f>
        <v>42809.25</v>
      </c>
      <c r="N170" s="3">
        <f t="shared" ref="N170:O170" si="145">SUM(N171+N175)</f>
        <v>42809.25</v>
      </c>
      <c r="O170" s="3">
        <f t="shared" si="145"/>
        <v>0</v>
      </c>
    </row>
    <row r="171" spans="1:15">
      <c r="A171" s="13" t="s">
        <v>69</v>
      </c>
      <c r="B171" s="22"/>
      <c r="C171" s="23" t="s">
        <v>5</v>
      </c>
      <c r="D171" s="24"/>
      <c r="E171" s="25">
        <v>600</v>
      </c>
      <c r="F171" s="25"/>
      <c r="G171" s="52"/>
      <c r="H171" s="33">
        <f t="shared" ref="H171:O173" si="146">SUM(H172)</f>
        <v>33019.25</v>
      </c>
      <c r="I171" s="2">
        <f t="shared" si="146"/>
        <v>33019.25</v>
      </c>
      <c r="J171" s="2">
        <f t="shared" si="146"/>
        <v>0</v>
      </c>
      <c r="K171" s="2"/>
      <c r="L171" s="2"/>
      <c r="M171" s="33">
        <f t="shared" si="146"/>
        <v>33019.25</v>
      </c>
      <c r="N171" s="2">
        <f t="shared" si="146"/>
        <v>33019.25</v>
      </c>
      <c r="O171" s="2">
        <f t="shared" si="146"/>
        <v>0</v>
      </c>
    </row>
    <row r="172" spans="1:15">
      <c r="A172" s="13"/>
      <c r="B172" s="22"/>
      <c r="C172" s="56" t="s">
        <v>6</v>
      </c>
      <c r="D172" s="24"/>
      <c r="E172" s="14"/>
      <c r="F172" s="14">
        <v>60016</v>
      </c>
      <c r="G172" s="52"/>
      <c r="H172" s="29">
        <f t="shared" si="146"/>
        <v>33019.25</v>
      </c>
      <c r="I172" s="1">
        <f t="shared" si="146"/>
        <v>33019.25</v>
      </c>
      <c r="J172" s="1">
        <f t="shared" si="146"/>
        <v>0</v>
      </c>
      <c r="K172" s="1"/>
      <c r="L172" s="1"/>
      <c r="M172" s="29">
        <f t="shared" si="146"/>
        <v>33019.25</v>
      </c>
      <c r="N172" s="1">
        <f t="shared" si="146"/>
        <v>33019.25</v>
      </c>
      <c r="O172" s="1">
        <f t="shared" si="146"/>
        <v>0</v>
      </c>
    </row>
    <row r="173" spans="1:15">
      <c r="A173" s="13"/>
      <c r="B173" s="22"/>
      <c r="C173" s="27" t="s">
        <v>29</v>
      </c>
      <c r="D173" s="15"/>
      <c r="E173" s="14"/>
      <c r="F173" s="14"/>
      <c r="G173" s="14">
        <v>4270</v>
      </c>
      <c r="H173" s="29">
        <f t="shared" si="146"/>
        <v>33019.25</v>
      </c>
      <c r="I173" s="1">
        <f t="shared" si="146"/>
        <v>33019.25</v>
      </c>
      <c r="J173" s="1">
        <f t="shared" si="146"/>
        <v>0</v>
      </c>
      <c r="K173" s="1"/>
      <c r="L173" s="1"/>
      <c r="M173" s="29">
        <f t="shared" si="146"/>
        <v>33019.25</v>
      </c>
      <c r="N173" s="1">
        <f t="shared" si="146"/>
        <v>33019.25</v>
      </c>
      <c r="O173" s="1">
        <f t="shared" si="146"/>
        <v>0</v>
      </c>
    </row>
    <row r="174" spans="1:15">
      <c r="A174" s="13"/>
      <c r="B174" s="30"/>
      <c r="C174" s="59" t="s">
        <v>231</v>
      </c>
      <c r="D174" s="32" t="s">
        <v>21</v>
      </c>
      <c r="E174" s="52"/>
      <c r="F174" s="52"/>
      <c r="G174" s="52"/>
      <c r="H174" s="54">
        <f>SUM(I174:J174)</f>
        <v>33019.25</v>
      </c>
      <c r="I174" s="54">
        <v>33019.25</v>
      </c>
      <c r="J174" s="58">
        <v>0</v>
      </c>
      <c r="K174" s="4"/>
      <c r="L174" s="4"/>
      <c r="M174" s="54">
        <f>SUM(N174:O174)</f>
        <v>33019.25</v>
      </c>
      <c r="N174" s="54">
        <v>33019.25</v>
      </c>
      <c r="O174" s="58">
        <v>0</v>
      </c>
    </row>
    <row r="175" spans="1:15" ht="24">
      <c r="A175" s="13" t="s">
        <v>68</v>
      </c>
      <c r="B175" s="22"/>
      <c r="C175" s="79" t="s">
        <v>9</v>
      </c>
      <c r="D175" s="24"/>
      <c r="E175" s="25">
        <v>921</v>
      </c>
      <c r="F175" s="25"/>
      <c r="G175" s="25"/>
      <c r="H175" s="2">
        <f>SUM(H176+H179)</f>
        <v>9790</v>
      </c>
      <c r="I175" s="2">
        <f t="shared" ref="I175:J175" si="147">SUM(I176+I179)</f>
        <v>9790</v>
      </c>
      <c r="J175" s="2">
        <f t="shared" si="147"/>
        <v>0</v>
      </c>
      <c r="K175" s="2"/>
      <c r="L175" s="2"/>
      <c r="M175" s="2">
        <f>SUM(M176+M179)</f>
        <v>9790</v>
      </c>
      <c r="N175" s="2">
        <f t="shared" ref="N175:O175" si="148">SUM(N176+N179)</f>
        <v>9790</v>
      </c>
      <c r="O175" s="2">
        <f t="shared" si="148"/>
        <v>0</v>
      </c>
    </row>
    <row r="176" spans="1:15" ht="24">
      <c r="A176" s="13"/>
      <c r="B176" s="22"/>
      <c r="C176" s="99" t="s">
        <v>10</v>
      </c>
      <c r="D176" s="24"/>
      <c r="E176" s="14"/>
      <c r="F176" s="14">
        <v>92109</v>
      </c>
      <c r="G176" s="14"/>
      <c r="H176" s="1">
        <f>SUM(H177)</f>
        <v>4790</v>
      </c>
      <c r="I176" s="1">
        <f t="shared" ref="I176:O176" si="149">SUM(I177)</f>
        <v>4790</v>
      </c>
      <c r="J176" s="1">
        <f t="shared" si="149"/>
        <v>0</v>
      </c>
      <c r="K176" s="1"/>
      <c r="L176" s="1"/>
      <c r="M176" s="1">
        <f>SUM(M177)</f>
        <v>4790</v>
      </c>
      <c r="N176" s="1">
        <f t="shared" si="149"/>
        <v>4790</v>
      </c>
      <c r="O176" s="1">
        <f t="shared" si="149"/>
        <v>0</v>
      </c>
    </row>
    <row r="177" spans="1:15">
      <c r="A177" s="13"/>
      <c r="B177" s="22"/>
      <c r="C177" s="27" t="s">
        <v>32</v>
      </c>
      <c r="D177" s="24"/>
      <c r="E177" s="14"/>
      <c r="F177" s="14"/>
      <c r="G177" s="14">
        <v>4210</v>
      </c>
      <c r="H177" s="1">
        <f>SUM(H178)</f>
        <v>4790</v>
      </c>
      <c r="I177" s="1">
        <f t="shared" ref="I177:O177" si="150">SUM(I178)</f>
        <v>4790</v>
      </c>
      <c r="J177" s="1">
        <f t="shared" si="150"/>
        <v>0</v>
      </c>
      <c r="K177" s="1"/>
      <c r="L177" s="1"/>
      <c r="M177" s="1">
        <f>SUM(M178)</f>
        <v>4790</v>
      </c>
      <c r="N177" s="1">
        <f t="shared" si="150"/>
        <v>4790</v>
      </c>
      <c r="O177" s="1">
        <f t="shared" si="150"/>
        <v>0</v>
      </c>
    </row>
    <row r="178" spans="1:15" ht="24">
      <c r="A178" s="13"/>
      <c r="B178" s="22"/>
      <c r="C178" s="57" t="s">
        <v>157</v>
      </c>
      <c r="D178" s="32" t="s">
        <v>21</v>
      </c>
      <c r="E178" s="14"/>
      <c r="F178" s="14"/>
      <c r="G178" s="14"/>
      <c r="H178" s="1">
        <f>SUM(I178:J178)</f>
        <v>4790</v>
      </c>
      <c r="I178" s="1">
        <v>4790</v>
      </c>
      <c r="J178" s="1">
        <v>0</v>
      </c>
      <c r="K178" s="4"/>
      <c r="L178" s="4"/>
      <c r="M178" s="1">
        <f>SUM(N178:O178)</f>
        <v>4790</v>
      </c>
      <c r="N178" s="1">
        <v>4790</v>
      </c>
      <c r="O178" s="1">
        <v>0</v>
      </c>
    </row>
    <row r="179" spans="1:15">
      <c r="A179" s="13" t="s">
        <v>70</v>
      </c>
      <c r="B179" s="22"/>
      <c r="C179" s="65" t="s">
        <v>7</v>
      </c>
      <c r="D179" s="15"/>
      <c r="E179" s="14"/>
      <c r="F179" s="14">
        <v>92195</v>
      </c>
      <c r="G179" s="14"/>
      <c r="H179" s="1">
        <f>SUM(H180)</f>
        <v>5000</v>
      </c>
      <c r="I179" s="1">
        <f t="shared" ref="I179:O180" si="151">SUM(I180)</f>
        <v>5000</v>
      </c>
      <c r="J179" s="1">
        <f t="shared" si="151"/>
        <v>0</v>
      </c>
      <c r="K179" s="1"/>
      <c r="L179" s="1"/>
      <c r="M179" s="1">
        <f>SUM(M180)</f>
        <v>5000</v>
      </c>
      <c r="N179" s="1">
        <f t="shared" si="151"/>
        <v>5000</v>
      </c>
      <c r="O179" s="1">
        <f t="shared" si="151"/>
        <v>0</v>
      </c>
    </row>
    <row r="180" spans="1:15">
      <c r="A180" s="13"/>
      <c r="B180" s="22"/>
      <c r="C180" s="45" t="s">
        <v>34</v>
      </c>
      <c r="D180" s="24"/>
      <c r="E180" s="52"/>
      <c r="F180" s="52"/>
      <c r="G180" s="14">
        <v>4300</v>
      </c>
      <c r="H180" s="1">
        <f>SUM(H181)</f>
        <v>5000</v>
      </c>
      <c r="I180" s="1">
        <f t="shared" si="151"/>
        <v>5000</v>
      </c>
      <c r="J180" s="1">
        <f t="shared" si="151"/>
        <v>0</v>
      </c>
      <c r="K180" s="1"/>
      <c r="L180" s="1"/>
      <c r="M180" s="1">
        <f>SUM(M181)</f>
        <v>5000</v>
      </c>
      <c r="N180" s="1">
        <f t="shared" si="151"/>
        <v>5000</v>
      </c>
      <c r="O180" s="1">
        <f t="shared" si="151"/>
        <v>0</v>
      </c>
    </row>
    <row r="181" spans="1:15" ht="36">
      <c r="A181" s="13"/>
      <c r="B181" s="30"/>
      <c r="C181" s="47" t="s">
        <v>156</v>
      </c>
      <c r="D181" s="24" t="s">
        <v>22</v>
      </c>
      <c r="E181" s="14"/>
      <c r="F181" s="14"/>
      <c r="G181" s="14"/>
      <c r="H181" s="29">
        <f t="shared" ref="H181" si="152">SUM(I181:J181)</f>
        <v>5000</v>
      </c>
      <c r="I181" s="29">
        <v>5000</v>
      </c>
      <c r="J181" s="29">
        <v>0</v>
      </c>
      <c r="K181" s="4"/>
      <c r="L181" s="4"/>
      <c r="M181" s="29">
        <f t="shared" ref="M181" si="153">SUM(N181:O181)</f>
        <v>5000</v>
      </c>
      <c r="N181" s="29">
        <v>5000</v>
      </c>
      <c r="O181" s="29">
        <v>0</v>
      </c>
    </row>
    <row r="182" spans="1:15">
      <c r="A182" s="82">
        <v>18</v>
      </c>
      <c r="B182" s="19" t="s">
        <v>72</v>
      </c>
      <c r="C182" s="83"/>
      <c r="D182" s="84"/>
      <c r="E182" s="85"/>
      <c r="F182" s="85"/>
      <c r="G182" s="85"/>
      <c r="H182" s="3">
        <f>SUM(H183+H187)</f>
        <v>70471.78</v>
      </c>
      <c r="I182" s="3">
        <f t="shared" ref="I182:J182" si="154">SUM(I183+I187)</f>
        <v>25000</v>
      </c>
      <c r="J182" s="3">
        <f t="shared" si="154"/>
        <v>45471.78</v>
      </c>
      <c r="K182" s="113"/>
      <c r="L182" s="113"/>
      <c r="M182" s="3">
        <f>SUM(M183+M187)</f>
        <v>70471.78</v>
      </c>
      <c r="N182" s="3">
        <f t="shared" ref="N182:O182" si="155">SUM(N183+N187)</f>
        <v>25000</v>
      </c>
      <c r="O182" s="3">
        <f t="shared" si="155"/>
        <v>45471.78</v>
      </c>
    </row>
    <row r="183" spans="1:15">
      <c r="A183" s="13" t="s">
        <v>73</v>
      </c>
      <c r="B183" s="22"/>
      <c r="C183" s="95" t="s">
        <v>5</v>
      </c>
      <c r="D183" s="90"/>
      <c r="E183" s="88">
        <v>600</v>
      </c>
      <c r="F183" s="88"/>
      <c r="G183" s="88"/>
      <c r="H183" s="43">
        <f t="shared" ref="H183:J185" si="156">SUM(H184)</f>
        <v>45471.78</v>
      </c>
      <c r="I183" s="43">
        <f t="shared" si="156"/>
        <v>0</v>
      </c>
      <c r="J183" s="43">
        <f t="shared" si="156"/>
        <v>45471.78</v>
      </c>
      <c r="K183" s="4"/>
      <c r="L183" s="4"/>
      <c r="M183" s="43">
        <f t="shared" ref="M183:O185" si="157">SUM(M184)</f>
        <v>45471.78</v>
      </c>
      <c r="N183" s="43">
        <f t="shared" si="157"/>
        <v>0</v>
      </c>
      <c r="O183" s="43">
        <f t="shared" si="157"/>
        <v>45471.78</v>
      </c>
    </row>
    <row r="184" spans="1:15">
      <c r="A184" s="13"/>
      <c r="B184" s="22"/>
      <c r="C184" s="96" t="s">
        <v>28</v>
      </c>
      <c r="D184" s="90"/>
      <c r="E184" s="72"/>
      <c r="F184" s="72">
        <v>60016</v>
      </c>
      <c r="G184" s="72"/>
      <c r="H184" s="43">
        <f t="shared" si="156"/>
        <v>45471.78</v>
      </c>
      <c r="I184" s="43">
        <f t="shared" si="156"/>
        <v>0</v>
      </c>
      <c r="J184" s="43">
        <f t="shared" si="156"/>
        <v>45471.78</v>
      </c>
      <c r="K184" s="4"/>
      <c r="L184" s="4"/>
      <c r="M184" s="43">
        <f t="shared" si="157"/>
        <v>45471.78</v>
      </c>
      <c r="N184" s="43">
        <f t="shared" si="157"/>
        <v>0</v>
      </c>
      <c r="O184" s="43">
        <f t="shared" si="157"/>
        <v>45471.78</v>
      </c>
    </row>
    <row r="185" spans="1:15" ht="24">
      <c r="A185" s="13"/>
      <c r="B185" s="22"/>
      <c r="C185" s="70" t="s">
        <v>4</v>
      </c>
      <c r="D185" s="71"/>
      <c r="E185" s="72"/>
      <c r="F185" s="72"/>
      <c r="G185" s="72">
        <v>6050</v>
      </c>
      <c r="H185" s="29">
        <f t="shared" si="156"/>
        <v>45471.78</v>
      </c>
      <c r="I185" s="1">
        <f t="shared" si="156"/>
        <v>0</v>
      </c>
      <c r="J185" s="1">
        <f t="shared" si="156"/>
        <v>45471.78</v>
      </c>
      <c r="K185" s="4"/>
      <c r="L185" s="4"/>
      <c r="M185" s="29">
        <f t="shared" si="157"/>
        <v>45471.78</v>
      </c>
      <c r="N185" s="1">
        <f t="shared" si="157"/>
        <v>0</v>
      </c>
      <c r="O185" s="1">
        <f t="shared" si="157"/>
        <v>45471.78</v>
      </c>
    </row>
    <row r="186" spans="1:15" ht="36">
      <c r="A186" s="13"/>
      <c r="B186" s="30"/>
      <c r="C186" s="47" t="s">
        <v>162</v>
      </c>
      <c r="D186" s="24" t="s">
        <v>22</v>
      </c>
      <c r="E186" s="52"/>
      <c r="F186" s="52"/>
      <c r="G186" s="52"/>
      <c r="H186" s="29">
        <f t="shared" ref="H186" si="158">SUM(I186:J186)</f>
        <v>45471.78</v>
      </c>
      <c r="I186" s="29">
        <v>0</v>
      </c>
      <c r="J186" s="29">
        <v>45471.78</v>
      </c>
      <c r="K186" s="4"/>
      <c r="L186" s="4"/>
      <c r="M186" s="29">
        <f t="shared" ref="M186" si="159">SUM(N186:O186)</f>
        <v>45471.78</v>
      </c>
      <c r="N186" s="29">
        <v>0</v>
      </c>
      <c r="O186" s="29">
        <v>45471.78</v>
      </c>
    </row>
    <row r="187" spans="1:15" ht="24">
      <c r="A187" s="13"/>
      <c r="B187" s="22"/>
      <c r="C187" s="104" t="s">
        <v>9</v>
      </c>
      <c r="D187" s="24"/>
      <c r="E187" s="25">
        <v>921</v>
      </c>
      <c r="F187" s="25"/>
      <c r="G187" s="25"/>
      <c r="H187" s="2">
        <f>SUM(H188+H194)</f>
        <v>25000</v>
      </c>
      <c r="I187" s="2">
        <f t="shared" ref="I187:J187" si="160">SUM(I188+I194)</f>
        <v>25000</v>
      </c>
      <c r="J187" s="2">
        <f t="shared" si="160"/>
        <v>0</v>
      </c>
      <c r="K187" s="4"/>
      <c r="L187" s="4"/>
      <c r="M187" s="2">
        <f>SUM(M188+M194)</f>
        <v>25000</v>
      </c>
      <c r="N187" s="2">
        <f t="shared" ref="N187:O187" si="161">SUM(N188+N194)</f>
        <v>25000</v>
      </c>
      <c r="O187" s="2">
        <f t="shared" si="161"/>
        <v>0</v>
      </c>
    </row>
    <row r="188" spans="1:15" ht="27.75" customHeight="1">
      <c r="A188" s="13"/>
      <c r="B188" s="22"/>
      <c r="C188" s="99" t="s">
        <v>10</v>
      </c>
      <c r="D188" s="24"/>
      <c r="E188" s="14"/>
      <c r="F188" s="14">
        <v>92109</v>
      </c>
      <c r="G188" s="14"/>
      <c r="H188" s="1">
        <f>SUM(H189+H192)</f>
        <v>19000</v>
      </c>
      <c r="I188" s="1">
        <f t="shared" ref="I188:J188" si="162">SUM(I189+I192)</f>
        <v>19000</v>
      </c>
      <c r="J188" s="1">
        <f t="shared" si="162"/>
        <v>0</v>
      </c>
      <c r="K188" s="4"/>
      <c r="L188" s="4"/>
      <c r="M188" s="1">
        <f>SUM(M189+M192)</f>
        <v>19000</v>
      </c>
      <c r="N188" s="1">
        <f t="shared" ref="N188:O188" si="163">SUM(N189+N192)</f>
        <v>19000</v>
      </c>
      <c r="O188" s="1">
        <f t="shared" si="163"/>
        <v>0</v>
      </c>
    </row>
    <row r="189" spans="1:15" ht="29.25" customHeight="1">
      <c r="A189" s="13"/>
      <c r="B189" s="22"/>
      <c r="C189" s="27" t="s">
        <v>32</v>
      </c>
      <c r="D189" s="24"/>
      <c r="E189" s="52"/>
      <c r="F189" s="52"/>
      <c r="G189" s="14">
        <v>4210</v>
      </c>
      <c r="H189" s="1">
        <f>SUM(H190+H191)</f>
        <v>9000</v>
      </c>
      <c r="I189" s="1">
        <f t="shared" ref="I189:J189" si="164">SUM(I190+I191)</f>
        <v>9000</v>
      </c>
      <c r="J189" s="1">
        <f t="shared" si="164"/>
        <v>0</v>
      </c>
      <c r="K189" s="4"/>
      <c r="L189" s="4"/>
      <c r="M189" s="1">
        <f>SUM(M190+M191)</f>
        <v>9000</v>
      </c>
      <c r="N189" s="1">
        <f t="shared" ref="N189:O189" si="165">SUM(N190+N191)</f>
        <v>9000</v>
      </c>
      <c r="O189" s="1">
        <f t="shared" si="165"/>
        <v>0</v>
      </c>
    </row>
    <row r="190" spans="1:15" ht="43.5" customHeight="1">
      <c r="A190" s="13" t="s">
        <v>115</v>
      </c>
      <c r="B190" s="22"/>
      <c r="C190" s="105" t="s">
        <v>158</v>
      </c>
      <c r="D190" s="32" t="s">
        <v>21</v>
      </c>
      <c r="E190" s="52"/>
      <c r="F190" s="52"/>
      <c r="G190" s="52"/>
      <c r="H190" s="29">
        <f t="shared" ref="H190:H193" si="166">SUM(I190:J190)</f>
        <v>8000</v>
      </c>
      <c r="I190" s="29">
        <v>8000</v>
      </c>
      <c r="J190" s="1">
        <v>0</v>
      </c>
      <c r="K190" s="4"/>
      <c r="L190" s="4"/>
      <c r="M190" s="29">
        <f t="shared" ref="M190:M191" si="167">SUM(N190:O190)</f>
        <v>8000</v>
      </c>
      <c r="N190" s="29">
        <v>8000</v>
      </c>
      <c r="O190" s="1">
        <v>0</v>
      </c>
    </row>
    <row r="191" spans="1:15" ht="43.5" customHeight="1">
      <c r="A191" s="13" t="s">
        <v>116</v>
      </c>
      <c r="B191" s="22"/>
      <c r="C191" s="63" t="s">
        <v>159</v>
      </c>
      <c r="D191" s="24" t="s">
        <v>22</v>
      </c>
      <c r="E191" s="52"/>
      <c r="F191" s="52"/>
      <c r="G191" s="52"/>
      <c r="H191" s="29">
        <f t="shared" si="166"/>
        <v>1000</v>
      </c>
      <c r="I191" s="29">
        <v>1000</v>
      </c>
      <c r="J191" s="1">
        <v>0</v>
      </c>
      <c r="K191" s="4"/>
      <c r="L191" s="4"/>
      <c r="M191" s="29">
        <f t="shared" si="167"/>
        <v>1000</v>
      </c>
      <c r="N191" s="29">
        <v>1000</v>
      </c>
      <c r="O191" s="1">
        <v>0</v>
      </c>
    </row>
    <row r="192" spans="1:15" ht="24.75" customHeight="1">
      <c r="A192" s="13"/>
      <c r="B192" s="22"/>
      <c r="C192" s="45" t="s">
        <v>34</v>
      </c>
      <c r="D192" s="24"/>
      <c r="E192" s="52"/>
      <c r="F192" s="52"/>
      <c r="G192" s="14">
        <v>4300</v>
      </c>
      <c r="H192" s="1">
        <f>SUM(H193)</f>
        <v>10000</v>
      </c>
      <c r="I192" s="1">
        <f t="shared" ref="I192:J192" si="168">SUM(I193)</f>
        <v>10000</v>
      </c>
      <c r="J192" s="1">
        <f t="shared" si="168"/>
        <v>0</v>
      </c>
      <c r="K192" s="4"/>
      <c r="L192" s="4"/>
      <c r="M192" s="1">
        <f>SUM(M193)</f>
        <v>10000</v>
      </c>
      <c r="N192" s="1">
        <f t="shared" ref="N192:O192" si="169">SUM(N193)</f>
        <v>10000</v>
      </c>
      <c r="O192" s="1">
        <f t="shared" si="169"/>
        <v>0</v>
      </c>
    </row>
    <row r="193" spans="1:15" ht="43.5" customHeight="1">
      <c r="A193" s="13" t="s">
        <v>163</v>
      </c>
      <c r="B193" s="30"/>
      <c r="C193" s="47" t="s">
        <v>160</v>
      </c>
      <c r="D193" s="24" t="s">
        <v>22</v>
      </c>
      <c r="E193" s="52"/>
      <c r="F193" s="52"/>
      <c r="G193" s="52"/>
      <c r="H193" s="29">
        <f t="shared" si="166"/>
        <v>10000</v>
      </c>
      <c r="I193" s="29">
        <v>10000</v>
      </c>
      <c r="J193" s="1">
        <v>0</v>
      </c>
      <c r="K193" s="4"/>
      <c r="L193" s="4"/>
      <c r="M193" s="29">
        <f t="shared" ref="M193" si="170">SUM(N193:O193)</f>
        <v>10000</v>
      </c>
      <c r="N193" s="29">
        <v>10000</v>
      </c>
      <c r="O193" s="1">
        <v>0</v>
      </c>
    </row>
    <row r="194" spans="1:15" ht="33.75" customHeight="1">
      <c r="A194" s="13"/>
      <c r="B194" s="22"/>
      <c r="C194" s="65" t="s">
        <v>7</v>
      </c>
      <c r="D194" s="15"/>
      <c r="E194" s="14"/>
      <c r="F194" s="14">
        <v>92195</v>
      </c>
      <c r="G194" s="14"/>
      <c r="H194" s="1">
        <f>SUM(H195)</f>
        <v>6000</v>
      </c>
      <c r="I194" s="1">
        <f t="shared" ref="I194:J195" si="171">SUM(I195)</f>
        <v>6000</v>
      </c>
      <c r="J194" s="1">
        <f>SUM(J195)</f>
        <v>0</v>
      </c>
      <c r="K194" s="4"/>
      <c r="L194" s="4"/>
      <c r="M194" s="1">
        <f>SUM(M195)</f>
        <v>6000</v>
      </c>
      <c r="N194" s="1">
        <f t="shared" ref="N194:O195" si="172">SUM(N195)</f>
        <v>6000</v>
      </c>
      <c r="O194" s="1">
        <f>SUM(O195)</f>
        <v>0</v>
      </c>
    </row>
    <row r="195" spans="1:15" ht="47.25" customHeight="1" thickBot="1">
      <c r="A195" s="13"/>
      <c r="B195" s="22"/>
      <c r="C195" s="27" t="s">
        <v>34</v>
      </c>
      <c r="D195" s="24"/>
      <c r="E195" s="52"/>
      <c r="F195" s="52"/>
      <c r="G195" s="14">
        <v>4300</v>
      </c>
      <c r="H195" s="1">
        <f>SUM(H196)</f>
        <v>6000</v>
      </c>
      <c r="I195" s="1">
        <f t="shared" si="171"/>
        <v>6000</v>
      </c>
      <c r="J195" s="1">
        <f t="shared" si="171"/>
        <v>0</v>
      </c>
      <c r="K195" s="4"/>
      <c r="L195" s="4"/>
      <c r="M195" s="1">
        <f>SUM(M196)</f>
        <v>6000</v>
      </c>
      <c r="N195" s="1">
        <f t="shared" si="172"/>
        <v>6000</v>
      </c>
      <c r="O195" s="1">
        <f t="shared" si="172"/>
        <v>0</v>
      </c>
    </row>
    <row r="196" spans="1:15" ht="48">
      <c r="A196" s="13" t="s">
        <v>164</v>
      </c>
      <c r="B196" s="22"/>
      <c r="C196" s="66" t="s">
        <v>161</v>
      </c>
      <c r="D196" s="24" t="s">
        <v>22</v>
      </c>
      <c r="E196" s="14"/>
      <c r="F196" s="14"/>
      <c r="G196" s="14"/>
      <c r="H196" s="29">
        <f t="shared" ref="H196" si="173">SUM(I196:J196)</f>
        <v>6000</v>
      </c>
      <c r="I196" s="29">
        <v>6000</v>
      </c>
      <c r="J196" s="29">
        <v>0</v>
      </c>
      <c r="K196" s="4"/>
      <c r="L196" s="4"/>
      <c r="M196" s="29">
        <f t="shared" ref="M196" si="174">SUM(N196:O196)</f>
        <v>6000</v>
      </c>
      <c r="N196" s="29">
        <v>6000</v>
      </c>
      <c r="O196" s="29">
        <v>0</v>
      </c>
    </row>
    <row r="197" spans="1:15">
      <c r="A197" s="82">
        <v>19</v>
      </c>
      <c r="B197" s="19" t="s">
        <v>74</v>
      </c>
      <c r="C197" s="83"/>
      <c r="D197" s="84"/>
      <c r="E197" s="85"/>
      <c r="F197" s="85"/>
      <c r="G197" s="85"/>
      <c r="H197" s="3">
        <f>SUM(H198+H202)</f>
        <v>32384.240000000002</v>
      </c>
      <c r="I197" s="3">
        <f t="shared" ref="I197:J197" si="175">SUM(I198+I202)</f>
        <v>7500</v>
      </c>
      <c r="J197" s="3">
        <f t="shared" si="175"/>
        <v>24884.240000000002</v>
      </c>
      <c r="K197" s="113"/>
      <c r="L197" s="113"/>
      <c r="M197" s="3">
        <f>SUM(M198+M202)</f>
        <v>32384.240000000002</v>
      </c>
      <c r="N197" s="3">
        <f t="shared" ref="N197:O197" si="176">SUM(N198+N202)</f>
        <v>7500</v>
      </c>
      <c r="O197" s="3">
        <f t="shared" si="176"/>
        <v>24884.240000000002</v>
      </c>
    </row>
    <row r="198" spans="1:15" ht="24">
      <c r="A198" s="13"/>
      <c r="B198" s="22"/>
      <c r="C198" s="23" t="s">
        <v>31</v>
      </c>
      <c r="D198" s="51"/>
      <c r="E198" s="25">
        <v>900</v>
      </c>
      <c r="F198" s="52"/>
      <c r="G198" s="14"/>
      <c r="H198" s="43">
        <f>SUM(H199)</f>
        <v>24884.240000000002</v>
      </c>
      <c r="I198" s="43">
        <f t="shared" ref="I198:J198" si="177">SUM(I199)</f>
        <v>0</v>
      </c>
      <c r="J198" s="43">
        <f t="shared" si="177"/>
        <v>24884.240000000002</v>
      </c>
      <c r="K198" s="4"/>
      <c r="L198" s="4"/>
      <c r="M198" s="43">
        <f>SUM(M199)</f>
        <v>24884.240000000002</v>
      </c>
      <c r="N198" s="43">
        <f t="shared" ref="N198:O198" si="178">SUM(N199)</f>
        <v>0</v>
      </c>
      <c r="O198" s="43">
        <f t="shared" si="178"/>
        <v>24884.240000000002</v>
      </c>
    </row>
    <row r="199" spans="1:15">
      <c r="A199" s="13" t="s">
        <v>75</v>
      </c>
      <c r="B199" s="22"/>
      <c r="C199" s="27" t="s">
        <v>8</v>
      </c>
      <c r="D199" s="15"/>
      <c r="E199" s="14"/>
      <c r="F199" s="14">
        <v>90015</v>
      </c>
      <c r="G199" s="14"/>
      <c r="H199" s="43">
        <f t="shared" ref="H199:J200" si="179">SUM(H200)</f>
        <v>24884.240000000002</v>
      </c>
      <c r="I199" s="43">
        <f t="shared" si="179"/>
        <v>0</v>
      </c>
      <c r="J199" s="43">
        <f t="shared" si="179"/>
        <v>24884.240000000002</v>
      </c>
      <c r="K199" s="4"/>
      <c r="L199" s="4"/>
      <c r="M199" s="43">
        <f t="shared" ref="M199:O200" si="180">SUM(M200)</f>
        <v>24884.240000000002</v>
      </c>
      <c r="N199" s="43">
        <f t="shared" si="180"/>
        <v>0</v>
      </c>
      <c r="O199" s="43">
        <f t="shared" si="180"/>
        <v>24884.240000000002</v>
      </c>
    </row>
    <row r="200" spans="1:15" ht="24">
      <c r="A200" s="13"/>
      <c r="B200" s="22"/>
      <c r="C200" s="27" t="s">
        <v>4</v>
      </c>
      <c r="D200" s="24"/>
      <c r="E200" s="52"/>
      <c r="F200" s="52"/>
      <c r="G200" s="14">
        <v>6050</v>
      </c>
      <c r="H200" s="29">
        <f>SUM(H201)</f>
        <v>24884.240000000002</v>
      </c>
      <c r="I200" s="1">
        <f t="shared" si="179"/>
        <v>0</v>
      </c>
      <c r="J200" s="1">
        <f t="shared" si="179"/>
        <v>24884.240000000002</v>
      </c>
      <c r="K200" s="4"/>
      <c r="L200" s="4"/>
      <c r="M200" s="29">
        <f>SUM(M201)</f>
        <v>24884.240000000002</v>
      </c>
      <c r="N200" s="1">
        <f t="shared" si="180"/>
        <v>0</v>
      </c>
      <c r="O200" s="1">
        <f t="shared" si="180"/>
        <v>24884.240000000002</v>
      </c>
    </row>
    <row r="201" spans="1:15" ht="36">
      <c r="A201" s="13"/>
      <c r="B201" s="22"/>
      <c r="C201" s="106" t="s">
        <v>165</v>
      </c>
      <c r="D201" s="32" t="s">
        <v>21</v>
      </c>
      <c r="E201" s="52"/>
      <c r="F201" s="52"/>
      <c r="G201" s="52"/>
      <c r="H201" s="29">
        <f t="shared" ref="H201" si="181">SUM(I201:J201)</f>
        <v>24884.240000000002</v>
      </c>
      <c r="I201" s="29">
        <v>0</v>
      </c>
      <c r="J201" s="29">
        <v>24884.240000000002</v>
      </c>
      <c r="K201" s="4"/>
      <c r="L201" s="4"/>
      <c r="M201" s="29">
        <f t="shared" ref="M201" si="182">SUM(N201:O201)</f>
        <v>24884.240000000002</v>
      </c>
      <c r="N201" s="29">
        <v>0</v>
      </c>
      <c r="O201" s="29">
        <v>24884.240000000002</v>
      </c>
    </row>
    <row r="202" spans="1:15" ht="24">
      <c r="A202" s="13"/>
      <c r="B202" s="22"/>
      <c r="C202" s="79" t="s">
        <v>9</v>
      </c>
      <c r="D202" s="24"/>
      <c r="E202" s="25">
        <v>921</v>
      </c>
      <c r="F202" s="25"/>
      <c r="G202" s="25"/>
      <c r="H202" s="33">
        <f>SUM(H204+H207)</f>
        <v>7500</v>
      </c>
      <c r="I202" s="33">
        <f t="shared" ref="I202:J202" si="183">SUM(I204+I207)</f>
        <v>7500</v>
      </c>
      <c r="J202" s="33">
        <f t="shared" si="183"/>
        <v>0</v>
      </c>
      <c r="K202" s="4"/>
      <c r="L202" s="4"/>
      <c r="M202" s="33">
        <f>SUM(M204+M207)</f>
        <v>7500</v>
      </c>
      <c r="N202" s="33">
        <f t="shared" ref="N202:O202" si="184">SUM(N204+N207)</f>
        <v>7500</v>
      </c>
      <c r="O202" s="33">
        <f t="shared" si="184"/>
        <v>0</v>
      </c>
    </row>
    <row r="203" spans="1:15" ht="24">
      <c r="A203" s="13"/>
      <c r="B203" s="22"/>
      <c r="C203" s="99" t="s">
        <v>10</v>
      </c>
      <c r="D203" s="24"/>
      <c r="E203" s="14"/>
      <c r="F203" s="14">
        <v>92109</v>
      </c>
      <c r="G203" s="14"/>
      <c r="H203" s="29">
        <f>SUM(H205+H206)</f>
        <v>4500</v>
      </c>
      <c r="I203" s="29">
        <f t="shared" ref="I203:J203" si="185">SUM(I205+I206)</f>
        <v>4500</v>
      </c>
      <c r="J203" s="1">
        <f t="shared" si="185"/>
        <v>0</v>
      </c>
      <c r="K203" s="4"/>
      <c r="L203" s="4"/>
      <c r="M203" s="29">
        <f>SUM(M205+M206)</f>
        <v>4500</v>
      </c>
      <c r="N203" s="29">
        <f t="shared" ref="N203:O203" si="186">SUM(N205+N206)</f>
        <v>4500</v>
      </c>
      <c r="O203" s="1">
        <f t="shared" si="186"/>
        <v>0</v>
      </c>
    </row>
    <row r="204" spans="1:15">
      <c r="A204" s="13"/>
      <c r="B204" s="22"/>
      <c r="C204" s="27" t="s">
        <v>32</v>
      </c>
      <c r="D204" s="24"/>
      <c r="E204" s="52"/>
      <c r="F204" s="52"/>
      <c r="G204" s="14">
        <v>4210</v>
      </c>
      <c r="H204" s="1">
        <f>SUM(H205+H206)</f>
        <v>4500</v>
      </c>
      <c r="I204" s="1">
        <f t="shared" ref="I204:J204" si="187">SUM(I205+I206)</f>
        <v>4500</v>
      </c>
      <c r="J204" s="1">
        <f t="shared" si="187"/>
        <v>0</v>
      </c>
      <c r="K204" s="4"/>
      <c r="L204" s="4"/>
      <c r="M204" s="1">
        <f>SUM(M205+M206)</f>
        <v>4500</v>
      </c>
      <c r="N204" s="1">
        <f t="shared" ref="N204:O204" si="188">SUM(N205+N206)</f>
        <v>4500</v>
      </c>
      <c r="O204" s="1">
        <f t="shared" si="188"/>
        <v>0</v>
      </c>
    </row>
    <row r="205" spans="1:15" ht="24">
      <c r="A205" s="13"/>
      <c r="B205" s="22"/>
      <c r="C205" s="107" t="s">
        <v>166</v>
      </c>
      <c r="D205" s="32" t="s">
        <v>21</v>
      </c>
      <c r="E205" s="52"/>
      <c r="F205" s="52"/>
      <c r="G205" s="52"/>
      <c r="H205" s="29">
        <f t="shared" ref="H205:H206" si="189">SUM(I205:J205)</f>
        <v>4000</v>
      </c>
      <c r="I205" s="29">
        <v>4000</v>
      </c>
      <c r="J205" s="29">
        <v>0</v>
      </c>
      <c r="K205" s="4"/>
      <c r="L205" s="4"/>
      <c r="M205" s="29">
        <f t="shared" ref="M205:M206" si="190">SUM(N205:O205)</f>
        <v>4000</v>
      </c>
      <c r="N205" s="29">
        <v>4000</v>
      </c>
      <c r="O205" s="29">
        <v>0</v>
      </c>
    </row>
    <row r="206" spans="1:15" ht="36">
      <c r="A206" s="13"/>
      <c r="B206" s="22"/>
      <c r="C206" s="108" t="s">
        <v>167</v>
      </c>
      <c r="D206" s="24" t="s">
        <v>22</v>
      </c>
      <c r="E206" s="52"/>
      <c r="F206" s="52"/>
      <c r="G206" s="52"/>
      <c r="H206" s="29">
        <f t="shared" si="189"/>
        <v>500</v>
      </c>
      <c r="I206" s="29">
        <v>500</v>
      </c>
      <c r="J206" s="29">
        <v>0</v>
      </c>
      <c r="K206" s="4"/>
      <c r="L206" s="4"/>
      <c r="M206" s="29">
        <f t="shared" si="190"/>
        <v>500</v>
      </c>
      <c r="N206" s="29">
        <v>500</v>
      </c>
      <c r="O206" s="29">
        <v>0</v>
      </c>
    </row>
    <row r="207" spans="1:15">
      <c r="A207" s="13"/>
      <c r="B207" s="22"/>
      <c r="C207" s="65" t="s">
        <v>7</v>
      </c>
      <c r="D207" s="15"/>
      <c r="E207" s="14"/>
      <c r="F207" s="14">
        <v>92195</v>
      </c>
      <c r="G207" s="52"/>
      <c r="H207" s="29">
        <f t="shared" ref="H207:J207" si="191">SUM(H208)</f>
        <v>3000</v>
      </c>
      <c r="I207" s="29">
        <f t="shared" si="191"/>
        <v>3000</v>
      </c>
      <c r="J207" s="29">
        <f t="shared" si="191"/>
        <v>0</v>
      </c>
      <c r="K207" s="4"/>
      <c r="L207" s="4"/>
      <c r="M207" s="29">
        <f t="shared" ref="M207:O207" si="192">SUM(M208)</f>
        <v>3000</v>
      </c>
      <c r="N207" s="29">
        <f t="shared" si="192"/>
        <v>3000</v>
      </c>
      <c r="O207" s="29">
        <f t="shared" si="192"/>
        <v>0</v>
      </c>
    </row>
    <row r="208" spans="1:15" ht="12.75" thickBot="1">
      <c r="A208" s="13"/>
      <c r="B208" s="22"/>
      <c r="C208" s="27" t="s">
        <v>34</v>
      </c>
      <c r="D208" s="24"/>
      <c r="E208" s="52"/>
      <c r="F208" s="52"/>
      <c r="G208" s="52">
        <v>4300</v>
      </c>
      <c r="H208" s="29">
        <f>SUM(H209)</f>
        <v>3000</v>
      </c>
      <c r="I208" s="29">
        <f t="shared" ref="I208:J208" si="193">SUM(I209)</f>
        <v>3000</v>
      </c>
      <c r="J208" s="29">
        <f t="shared" si="193"/>
        <v>0</v>
      </c>
      <c r="K208" s="4"/>
      <c r="L208" s="4"/>
      <c r="M208" s="29">
        <f>SUM(M209)</f>
        <v>3000</v>
      </c>
      <c r="N208" s="29">
        <f t="shared" ref="N208:O208" si="194">SUM(N209)</f>
        <v>3000</v>
      </c>
      <c r="O208" s="29">
        <f t="shared" si="194"/>
        <v>0</v>
      </c>
    </row>
    <row r="209" spans="1:15" ht="36">
      <c r="A209" s="13"/>
      <c r="B209" s="22"/>
      <c r="C209" s="66" t="s">
        <v>210</v>
      </c>
      <c r="D209" s="24" t="s">
        <v>22</v>
      </c>
      <c r="E209" s="52"/>
      <c r="F209" s="52"/>
      <c r="G209" s="52"/>
      <c r="H209" s="29">
        <f t="shared" ref="H209" si="195">SUM(I209:J209)</f>
        <v>3000</v>
      </c>
      <c r="I209" s="29">
        <v>3000</v>
      </c>
      <c r="J209" s="1">
        <v>0</v>
      </c>
      <c r="K209" s="4"/>
      <c r="L209" s="4"/>
      <c r="M209" s="29">
        <f t="shared" ref="M209" si="196">SUM(N209:O209)</f>
        <v>3000</v>
      </c>
      <c r="N209" s="29">
        <v>3000</v>
      </c>
      <c r="O209" s="1">
        <v>0</v>
      </c>
    </row>
    <row r="210" spans="1:15">
      <c r="A210" s="82">
        <v>20</v>
      </c>
      <c r="B210" s="19" t="s">
        <v>76</v>
      </c>
      <c r="C210" s="83"/>
      <c r="D210" s="84"/>
      <c r="E210" s="85"/>
      <c r="F210" s="85"/>
      <c r="G210" s="85"/>
      <c r="H210" s="3">
        <f t="shared" ref="H210:J213" si="197">SUM(H211)</f>
        <v>52370.65</v>
      </c>
      <c r="I210" s="3">
        <f t="shared" si="197"/>
        <v>0</v>
      </c>
      <c r="J210" s="3">
        <f t="shared" si="197"/>
        <v>52370.65</v>
      </c>
      <c r="K210" s="113"/>
      <c r="L210" s="113"/>
      <c r="M210" s="3">
        <f t="shared" ref="M210:O213" si="198">SUM(M211)</f>
        <v>52370.65</v>
      </c>
      <c r="N210" s="3">
        <f t="shared" si="198"/>
        <v>0</v>
      </c>
      <c r="O210" s="3">
        <f t="shared" si="198"/>
        <v>52370.65</v>
      </c>
    </row>
    <row r="211" spans="1:15">
      <c r="A211" s="13" t="s">
        <v>77</v>
      </c>
      <c r="B211" s="22"/>
      <c r="C211" s="23" t="s">
        <v>5</v>
      </c>
      <c r="D211" s="24"/>
      <c r="E211" s="25">
        <v>600</v>
      </c>
      <c r="F211" s="25"/>
      <c r="G211" s="52"/>
      <c r="H211" s="2">
        <f t="shared" si="197"/>
        <v>52370.65</v>
      </c>
      <c r="I211" s="2">
        <f t="shared" si="197"/>
        <v>0</v>
      </c>
      <c r="J211" s="2">
        <f t="shared" si="197"/>
        <v>52370.65</v>
      </c>
      <c r="K211" s="4"/>
      <c r="L211" s="4"/>
      <c r="M211" s="2">
        <f t="shared" si="198"/>
        <v>52370.65</v>
      </c>
      <c r="N211" s="2">
        <f t="shared" si="198"/>
        <v>0</v>
      </c>
      <c r="O211" s="2">
        <f t="shared" si="198"/>
        <v>52370.65</v>
      </c>
    </row>
    <row r="212" spans="1:15">
      <c r="A212" s="13"/>
      <c r="B212" s="22"/>
      <c r="C212" s="56" t="s">
        <v>6</v>
      </c>
      <c r="D212" s="24"/>
      <c r="E212" s="14"/>
      <c r="F212" s="14">
        <v>60016</v>
      </c>
      <c r="G212" s="52"/>
      <c r="H212" s="1">
        <f t="shared" si="197"/>
        <v>52370.65</v>
      </c>
      <c r="I212" s="1">
        <f t="shared" si="197"/>
        <v>0</v>
      </c>
      <c r="J212" s="1">
        <f t="shared" si="197"/>
        <v>52370.65</v>
      </c>
      <c r="K212" s="4"/>
      <c r="L212" s="4"/>
      <c r="M212" s="1">
        <f t="shared" si="198"/>
        <v>52370.65</v>
      </c>
      <c r="N212" s="1">
        <f t="shared" si="198"/>
        <v>0</v>
      </c>
      <c r="O212" s="1">
        <f t="shared" si="198"/>
        <v>52370.65</v>
      </c>
    </row>
    <row r="213" spans="1:15" ht="24">
      <c r="A213" s="13"/>
      <c r="B213" s="22"/>
      <c r="C213" s="45" t="s">
        <v>4</v>
      </c>
      <c r="D213" s="15"/>
      <c r="E213" s="14"/>
      <c r="F213" s="14"/>
      <c r="G213" s="14">
        <v>6050</v>
      </c>
      <c r="H213" s="1">
        <f t="shared" si="197"/>
        <v>52370.65</v>
      </c>
      <c r="I213" s="1">
        <f t="shared" si="197"/>
        <v>0</v>
      </c>
      <c r="J213" s="1">
        <f t="shared" si="197"/>
        <v>52370.65</v>
      </c>
      <c r="K213" s="4"/>
      <c r="L213" s="4"/>
      <c r="M213" s="1">
        <f t="shared" si="198"/>
        <v>52370.65</v>
      </c>
      <c r="N213" s="1">
        <f t="shared" si="198"/>
        <v>0</v>
      </c>
      <c r="O213" s="1">
        <f t="shared" si="198"/>
        <v>52370.65</v>
      </c>
    </row>
    <row r="214" spans="1:15" ht="84">
      <c r="A214" s="13"/>
      <c r="B214" s="30"/>
      <c r="C214" s="47" t="s">
        <v>168</v>
      </c>
      <c r="D214" s="109" t="s">
        <v>22</v>
      </c>
      <c r="E214" s="110"/>
      <c r="F214" s="110"/>
      <c r="G214" s="110"/>
      <c r="H214" s="54">
        <f t="shared" ref="H214" si="199">SUM(I214:J214)</f>
        <v>52370.65</v>
      </c>
      <c r="I214" s="111">
        <v>0</v>
      </c>
      <c r="J214" s="54">
        <v>52370.65</v>
      </c>
      <c r="K214" s="4"/>
      <c r="L214" s="4"/>
      <c r="M214" s="54">
        <f t="shared" ref="M214" si="200">SUM(N214:O214)</f>
        <v>52370.65</v>
      </c>
      <c r="N214" s="111">
        <v>0</v>
      </c>
      <c r="O214" s="54">
        <v>52370.65</v>
      </c>
    </row>
    <row r="215" spans="1:15">
      <c r="A215" s="82">
        <v>21</v>
      </c>
      <c r="B215" s="19" t="s">
        <v>78</v>
      </c>
      <c r="C215" s="112"/>
      <c r="D215" s="84"/>
      <c r="E215" s="85"/>
      <c r="F215" s="85"/>
      <c r="G215" s="85"/>
      <c r="H215" s="3">
        <f>SUM(H216)</f>
        <v>62276.17</v>
      </c>
      <c r="I215" s="3">
        <f t="shared" ref="I215:O215" si="201">SUM(I216)</f>
        <v>62276.17</v>
      </c>
      <c r="J215" s="3">
        <f t="shared" si="201"/>
        <v>0</v>
      </c>
      <c r="K215" s="3"/>
      <c r="L215" s="3"/>
      <c r="M215" s="3">
        <f t="shared" si="201"/>
        <v>62276.17</v>
      </c>
      <c r="N215" s="3">
        <f t="shared" si="201"/>
        <v>62276.17</v>
      </c>
      <c r="O215" s="3">
        <f t="shared" si="201"/>
        <v>0</v>
      </c>
    </row>
    <row r="216" spans="1:15" ht="24">
      <c r="A216" s="13" t="s">
        <v>117</v>
      </c>
      <c r="B216" s="22"/>
      <c r="C216" s="79" t="s">
        <v>9</v>
      </c>
      <c r="D216" s="24"/>
      <c r="E216" s="25">
        <v>921</v>
      </c>
      <c r="F216" s="25"/>
      <c r="G216" s="25"/>
      <c r="H216" s="2">
        <f>SUM(H217+H222)</f>
        <v>62276.17</v>
      </c>
      <c r="I216" s="2">
        <f t="shared" ref="I216:J216" si="202">SUM(I217+I222)</f>
        <v>62276.17</v>
      </c>
      <c r="J216" s="2">
        <f t="shared" si="202"/>
        <v>0</v>
      </c>
      <c r="K216" s="152"/>
      <c r="L216" s="152"/>
      <c r="M216" s="2">
        <f>SUM(M217+M222)</f>
        <v>62276.17</v>
      </c>
      <c r="N216" s="2">
        <f>SUM(N217+N222)</f>
        <v>62276.17</v>
      </c>
      <c r="O216" s="2">
        <f>SUM(O222)</f>
        <v>0</v>
      </c>
    </row>
    <row r="217" spans="1:15" ht="24">
      <c r="A217" s="13"/>
      <c r="B217" s="22"/>
      <c r="C217" s="99" t="s">
        <v>10</v>
      </c>
      <c r="D217" s="24"/>
      <c r="E217" s="14"/>
      <c r="F217" s="14">
        <v>92109</v>
      </c>
      <c r="G217" s="14"/>
      <c r="H217" s="1">
        <f>SUM(H220+H218)</f>
        <v>52276.17</v>
      </c>
      <c r="I217" s="1">
        <f>SUM(I220+I218)</f>
        <v>52276.17</v>
      </c>
      <c r="J217" s="1">
        <f t="shared" ref="I217:J218" si="203">SUM(J218)</f>
        <v>0</v>
      </c>
      <c r="K217" s="4"/>
      <c r="L217" s="4"/>
      <c r="M217" s="1">
        <f>M218+M220</f>
        <v>52276.17</v>
      </c>
      <c r="N217" s="1">
        <f t="shared" ref="N217:O217" si="204">N218+N220</f>
        <v>52276.17</v>
      </c>
      <c r="O217" s="1">
        <f t="shared" si="204"/>
        <v>0</v>
      </c>
    </row>
    <row r="218" spans="1:15" ht="14.25" customHeight="1">
      <c r="A218" s="13"/>
      <c r="B218" s="22"/>
      <c r="C218" s="160" t="s">
        <v>32</v>
      </c>
      <c r="D218" s="24"/>
      <c r="E218" s="14"/>
      <c r="F218" s="14"/>
      <c r="G218" s="14">
        <v>4210</v>
      </c>
      <c r="H218" s="1">
        <f>SUM(H219)</f>
        <v>27276.17</v>
      </c>
      <c r="I218" s="1">
        <f t="shared" si="203"/>
        <v>27276.17</v>
      </c>
      <c r="J218" s="1">
        <f t="shared" si="203"/>
        <v>0</v>
      </c>
      <c r="K218" s="4"/>
      <c r="L218" s="4"/>
      <c r="M218" s="1">
        <f t="shared" ref="M218:M220" si="205">N218+O218</f>
        <v>27276.17</v>
      </c>
      <c r="N218" s="1">
        <f>SUM(N219)</f>
        <v>27276.17</v>
      </c>
      <c r="O218" s="1">
        <f t="shared" ref="O218:O220" si="206">J218+L218</f>
        <v>0</v>
      </c>
    </row>
    <row r="219" spans="1:15" ht="42" customHeight="1">
      <c r="A219" s="13"/>
      <c r="B219" s="22"/>
      <c r="C219" s="31" t="s">
        <v>232</v>
      </c>
      <c r="D219" s="24" t="s">
        <v>22</v>
      </c>
      <c r="E219" s="14"/>
      <c r="F219" s="14"/>
      <c r="G219" s="14"/>
      <c r="H219" s="1">
        <f>SUM(I219:J219)</f>
        <v>27276.17</v>
      </c>
      <c r="I219" s="1">
        <v>27276.17</v>
      </c>
      <c r="J219" s="1">
        <v>0</v>
      </c>
      <c r="K219" s="4"/>
      <c r="L219" s="4"/>
      <c r="M219" s="1">
        <f t="shared" si="205"/>
        <v>27276.17</v>
      </c>
      <c r="N219" s="1">
        <f t="shared" ref="N219" si="207">I219+K219</f>
        <v>27276.17</v>
      </c>
      <c r="O219" s="1">
        <f t="shared" si="206"/>
        <v>0</v>
      </c>
    </row>
    <row r="220" spans="1:15" ht="14.25" customHeight="1">
      <c r="A220" s="13"/>
      <c r="B220" s="22"/>
      <c r="C220" s="27" t="s">
        <v>34</v>
      </c>
      <c r="D220" s="24"/>
      <c r="E220" s="52"/>
      <c r="F220" s="52"/>
      <c r="G220" s="14">
        <v>4300</v>
      </c>
      <c r="H220" s="1">
        <f>SUM(H221)</f>
        <v>25000</v>
      </c>
      <c r="I220" s="1">
        <f t="shared" ref="I220:J220" si="208">SUM(I221)</f>
        <v>25000</v>
      </c>
      <c r="J220" s="1">
        <f t="shared" si="208"/>
        <v>0</v>
      </c>
      <c r="K220" s="4"/>
      <c r="L220" s="4"/>
      <c r="M220" s="1">
        <f t="shared" si="205"/>
        <v>25000</v>
      </c>
      <c r="N220" s="1">
        <f>SUM(N221)</f>
        <v>25000</v>
      </c>
      <c r="O220" s="1">
        <f t="shared" si="206"/>
        <v>0</v>
      </c>
    </row>
    <row r="221" spans="1:15" ht="37.5" customHeight="1">
      <c r="A221" s="13"/>
      <c r="B221" s="22"/>
      <c r="C221" s="161" t="s">
        <v>233</v>
      </c>
      <c r="D221" s="24" t="s">
        <v>22</v>
      </c>
      <c r="E221" s="14"/>
      <c r="F221" s="14"/>
      <c r="G221" s="14"/>
      <c r="H221" s="1">
        <f>SUM(I221:J221)</f>
        <v>25000</v>
      </c>
      <c r="I221" s="1">
        <v>25000</v>
      </c>
      <c r="J221" s="1">
        <v>0</v>
      </c>
      <c r="K221" s="4"/>
      <c r="L221" s="4"/>
      <c r="M221" s="1">
        <f>N221+O221</f>
        <v>25000</v>
      </c>
      <c r="N221" s="1">
        <v>25000</v>
      </c>
      <c r="O221" s="1">
        <f>J221+L221</f>
        <v>0</v>
      </c>
    </row>
    <row r="222" spans="1:15">
      <c r="A222" s="13"/>
      <c r="B222" s="22"/>
      <c r="C222" s="27" t="s">
        <v>7</v>
      </c>
      <c r="D222" s="15"/>
      <c r="E222" s="14"/>
      <c r="F222" s="14">
        <v>92195</v>
      </c>
      <c r="G222" s="14"/>
      <c r="H222" s="1">
        <f>SUM(H225+H223)</f>
        <v>10000</v>
      </c>
      <c r="I222" s="1">
        <f t="shared" ref="I222:J222" si="209">SUM(I225+I223)</f>
        <v>10000</v>
      </c>
      <c r="J222" s="1">
        <f t="shared" si="209"/>
        <v>0</v>
      </c>
      <c r="K222" s="4"/>
      <c r="L222" s="4"/>
      <c r="M222" s="1">
        <f>SUM(M225+M223)</f>
        <v>10000</v>
      </c>
      <c r="N222" s="1">
        <f t="shared" ref="N222:O222" si="210">SUM(N225+N223)</f>
        <v>10000</v>
      </c>
      <c r="O222" s="1">
        <f t="shared" si="210"/>
        <v>0</v>
      </c>
    </row>
    <row r="223" spans="1:15">
      <c r="A223" s="13"/>
      <c r="B223" s="22"/>
      <c r="C223" s="45" t="s">
        <v>32</v>
      </c>
      <c r="D223" s="24"/>
      <c r="E223" s="14"/>
      <c r="F223" s="14"/>
      <c r="G223" s="14">
        <v>4210</v>
      </c>
      <c r="H223" s="1">
        <f>SUM(H224)</f>
        <v>1000</v>
      </c>
      <c r="I223" s="1">
        <f t="shared" ref="I223:J223" si="211">SUM(I224)</f>
        <v>1000</v>
      </c>
      <c r="J223" s="1">
        <f t="shared" si="211"/>
        <v>0</v>
      </c>
      <c r="K223" s="4"/>
      <c r="L223" s="4"/>
      <c r="M223" s="1">
        <f>SUM(M224)</f>
        <v>1000</v>
      </c>
      <c r="N223" s="1">
        <f t="shared" ref="N223:O223" si="212">SUM(N224)</f>
        <v>1000</v>
      </c>
      <c r="O223" s="1">
        <f t="shared" si="212"/>
        <v>0</v>
      </c>
    </row>
    <row r="224" spans="1:15" ht="36">
      <c r="A224" s="13"/>
      <c r="B224" s="22"/>
      <c r="C224" s="47" t="s">
        <v>169</v>
      </c>
      <c r="D224" s="24" t="s">
        <v>22</v>
      </c>
      <c r="E224" s="14"/>
      <c r="F224" s="14"/>
      <c r="G224" s="14"/>
      <c r="H224" s="1">
        <v>1000</v>
      </c>
      <c r="I224" s="1">
        <v>1000</v>
      </c>
      <c r="J224" s="1">
        <v>0</v>
      </c>
      <c r="K224" s="4"/>
      <c r="L224" s="4"/>
      <c r="M224" s="1">
        <v>1000</v>
      </c>
      <c r="N224" s="1">
        <v>1000</v>
      </c>
      <c r="O224" s="1">
        <v>0</v>
      </c>
    </row>
    <row r="225" spans="1:15">
      <c r="A225" s="13"/>
      <c r="B225" s="22"/>
      <c r="C225" s="45" t="s">
        <v>34</v>
      </c>
      <c r="D225" s="24"/>
      <c r="E225" s="52"/>
      <c r="F225" s="52"/>
      <c r="G225" s="14">
        <v>4300</v>
      </c>
      <c r="H225" s="1">
        <f>SUM(H226)</f>
        <v>9000</v>
      </c>
      <c r="I225" s="1">
        <f t="shared" ref="I225:J225" si="213">SUM(I226)</f>
        <v>9000</v>
      </c>
      <c r="J225" s="1">
        <f t="shared" si="213"/>
        <v>0</v>
      </c>
      <c r="K225" s="4"/>
      <c r="L225" s="4"/>
      <c r="M225" s="1">
        <f>SUM(M226)</f>
        <v>9000</v>
      </c>
      <c r="N225" s="1">
        <f t="shared" ref="N225:O225" si="214">SUM(N226)</f>
        <v>9000</v>
      </c>
      <c r="O225" s="1">
        <f t="shared" si="214"/>
        <v>0</v>
      </c>
    </row>
    <row r="226" spans="1:15" ht="36">
      <c r="A226" s="13"/>
      <c r="B226" s="30"/>
      <c r="C226" s="47" t="s">
        <v>169</v>
      </c>
      <c r="D226" s="24" t="s">
        <v>22</v>
      </c>
      <c r="E226" s="14"/>
      <c r="F226" s="14"/>
      <c r="G226" s="14"/>
      <c r="H226" s="29">
        <f t="shared" ref="H226" si="215">SUM(I226:J226)</f>
        <v>9000</v>
      </c>
      <c r="I226" s="29">
        <v>9000</v>
      </c>
      <c r="J226" s="29">
        <v>0</v>
      </c>
      <c r="K226" s="4"/>
      <c r="L226" s="4"/>
      <c r="M226" s="29">
        <f t="shared" ref="M226" si="216">SUM(N226:O226)</f>
        <v>9000</v>
      </c>
      <c r="N226" s="29">
        <v>9000</v>
      </c>
      <c r="O226" s="29">
        <v>0</v>
      </c>
    </row>
    <row r="227" spans="1:15">
      <c r="A227" s="82">
        <v>22</v>
      </c>
      <c r="B227" s="19" t="s">
        <v>79</v>
      </c>
      <c r="C227" s="83"/>
      <c r="D227" s="84"/>
      <c r="E227" s="85"/>
      <c r="F227" s="85"/>
      <c r="G227" s="85"/>
      <c r="H227" s="3">
        <f>SUM(H228)</f>
        <v>28621.360000000001</v>
      </c>
      <c r="I227" s="3">
        <f t="shared" ref="I227:J227" si="217">SUM(I228)</f>
        <v>28621.360000000001</v>
      </c>
      <c r="J227" s="3">
        <f t="shared" si="217"/>
        <v>0</v>
      </c>
      <c r="K227" s="113"/>
      <c r="L227" s="113"/>
      <c r="M227" s="3">
        <f>SUM(M228)</f>
        <v>28621.360000000001</v>
      </c>
      <c r="N227" s="3">
        <f t="shared" ref="N227:O227" si="218">SUM(N228)</f>
        <v>28621.360000000001</v>
      </c>
      <c r="O227" s="3">
        <f t="shared" si="218"/>
        <v>0</v>
      </c>
    </row>
    <row r="228" spans="1:15" ht="24">
      <c r="A228" s="13" t="s">
        <v>195</v>
      </c>
      <c r="B228" s="22"/>
      <c r="C228" s="79" t="s">
        <v>9</v>
      </c>
      <c r="D228" s="24"/>
      <c r="E228" s="25">
        <v>921</v>
      </c>
      <c r="F228" s="25"/>
      <c r="G228" s="25"/>
      <c r="H228" s="2">
        <f>SUM(H229+H233)</f>
        <v>28621.360000000001</v>
      </c>
      <c r="I228" s="2">
        <f>SUM(I229+I233)</f>
        <v>28621.360000000001</v>
      </c>
      <c r="J228" s="2">
        <f>SUM(J229+J233)</f>
        <v>0</v>
      </c>
      <c r="K228" s="4"/>
      <c r="L228" s="4"/>
      <c r="M228" s="2">
        <f>SUM(M229+M233)</f>
        <v>28621.360000000001</v>
      </c>
      <c r="N228" s="2">
        <f>SUM(N229+N233)</f>
        <v>28621.360000000001</v>
      </c>
      <c r="O228" s="2">
        <f>SUM(O229+O233)</f>
        <v>0</v>
      </c>
    </row>
    <row r="229" spans="1:15" ht="24">
      <c r="A229" s="13"/>
      <c r="B229" s="22"/>
      <c r="C229" s="99" t="s">
        <v>10</v>
      </c>
      <c r="D229" s="24"/>
      <c r="E229" s="14"/>
      <c r="F229" s="14">
        <v>92109</v>
      </c>
      <c r="G229" s="14"/>
      <c r="H229" s="1">
        <f>SUM(H230)</f>
        <v>25621.360000000001</v>
      </c>
      <c r="I229" s="1">
        <f t="shared" ref="I229:J229" si="219">SUM(I230)</f>
        <v>25621.360000000001</v>
      </c>
      <c r="J229" s="1">
        <f t="shared" si="219"/>
        <v>0</v>
      </c>
      <c r="K229" s="4"/>
      <c r="L229" s="4"/>
      <c r="M229" s="1">
        <f>SUM(M230)</f>
        <v>25621.360000000001</v>
      </c>
      <c r="N229" s="1">
        <f t="shared" ref="N229:O229" si="220">SUM(N230)</f>
        <v>25621.360000000001</v>
      </c>
      <c r="O229" s="1">
        <f t="shared" si="220"/>
        <v>0</v>
      </c>
    </row>
    <row r="230" spans="1:15">
      <c r="A230" s="13"/>
      <c r="B230" s="22"/>
      <c r="C230" s="45" t="s">
        <v>32</v>
      </c>
      <c r="D230" s="24"/>
      <c r="E230" s="14"/>
      <c r="F230" s="14"/>
      <c r="G230" s="14">
        <v>4210</v>
      </c>
      <c r="H230" s="1">
        <f>SUM(H231:H232)</f>
        <v>25621.360000000001</v>
      </c>
      <c r="I230" s="1">
        <f>SUM(I231:I232)</f>
        <v>25621.360000000001</v>
      </c>
      <c r="J230" s="1">
        <f>SUM(J231:J232)</f>
        <v>0</v>
      </c>
      <c r="K230" s="4"/>
      <c r="L230" s="4"/>
      <c r="M230" s="1">
        <f>SUM(M231:M232)</f>
        <v>25621.360000000001</v>
      </c>
      <c r="N230" s="1">
        <f>SUM(N231:N232)</f>
        <v>25621.360000000001</v>
      </c>
      <c r="O230" s="1">
        <f>SUM(O231:O232)</f>
        <v>0</v>
      </c>
    </row>
    <row r="231" spans="1:15" ht="36">
      <c r="A231" s="13"/>
      <c r="B231" s="30"/>
      <c r="C231" s="47" t="s">
        <v>171</v>
      </c>
      <c r="D231" s="24" t="s">
        <v>22</v>
      </c>
      <c r="E231" s="52"/>
      <c r="F231" s="52"/>
      <c r="G231" s="52"/>
      <c r="H231" s="29">
        <f t="shared" ref="H231:H232" si="221">SUM(I231:J231)</f>
        <v>7000</v>
      </c>
      <c r="I231" s="29">
        <v>7000</v>
      </c>
      <c r="J231" s="29">
        <v>0</v>
      </c>
      <c r="K231" s="4"/>
      <c r="L231" s="4"/>
      <c r="M231" s="29">
        <f t="shared" ref="M231:M232" si="222">SUM(N231:O231)</f>
        <v>7000</v>
      </c>
      <c r="N231" s="29">
        <v>7000</v>
      </c>
      <c r="O231" s="29">
        <v>0</v>
      </c>
    </row>
    <row r="232" spans="1:15" ht="24">
      <c r="A232" s="13"/>
      <c r="B232" s="22"/>
      <c r="C232" s="63" t="s">
        <v>172</v>
      </c>
      <c r="D232" s="32" t="s">
        <v>21</v>
      </c>
      <c r="E232" s="52"/>
      <c r="F232" s="52"/>
      <c r="G232" s="52"/>
      <c r="H232" s="29">
        <f t="shared" si="221"/>
        <v>18621.36</v>
      </c>
      <c r="I232" s="29">
        <v>18621.36</v>
      </c>
      <c r="J232" s="29">
        <v>0</v>
      </c>
      <c r="K232" s="4"/>
      <c r="L232" s="4"/>
      <c r="M232" s="29">
        <f t="shared" si="222"/>
        <v>18621.36</v>
      </c>
      <c r="N232" s="29">
        <v>18621.36</v>
      </c>
      <c r="O232" s="29">
        <v>0</v>
      </c>
    </row>
    <row r="233" spans="1:15">
      <c r="A233" s="13" t="s">
        <v>196</v>
      </c>
      <c r="B233" s="22"/>
      <c r="C233" s="65" t="s">
        <v>7</v>
      </c>
      <c r="D233" s="15"/>
      <c r="E233" s="14"/>
      <c r="F233" s="14">
        <v>92195</v>
      </c>
      <c r="G233" s="14"/>
      <c r="H233" s="1">
        <f>SUM(H234)</f>
        <v>3000</v>
      </c>
      <c r="I233" s="1">
        <f t="shared" ref="I233:J234" si="223">SUM(I234)</f>
        <v>3000</v>
      </c>
      <c r="J233" s="1">
        <f t="shared" si="223"/>
        <v>0</v>
      </c>
      <c r="K233" s="4"/>
      <c r="L233" s="4"/>
      <c r="M233" s="1">
        <f>SUM(M234)</f>
        <v>3000</v>
      </c>
      <c r="N233" s="1">
        <f t="shared" ref="N233:O234" si="224">SUM(N234)</f>
        <v>3000</v>
      </c>
      <c r="O233" s="1">
        <f t="shared" si="224"/>
        <v>0</v>
      </c>
    </row>
    <row r="234" spans="1:15">
      <c r="A234" s="13"/>
      <c r="B234" s="22"/>
      <c r="C234" s="27" t="s">
        <v>34</v>
      </c>
      <c r="D234" s="24"/>
      <c r="E234" s="52"/>
      <c r="F234" s="52"/>
      <c r="G234" s="14">
        <v>4300</v>
      </c>
      <c r="H234" s="1">
        <f>SUM(H235)</f>
        <v>3000</v>
      </c>
      <c r="I234" s="1">
        <f t="shared" si="223"/>
        <v>3000</v>
      </c>
      <c r="J234" s="1">
        <f t="shared" si="223"/>
        <v>0</v>
      </c>
      <c r="K234" s="4"/>
      <c r="L234" s="4"/>
      <c r="M234" s="1">
        <f>SUM(M235)</f>
        <v>3000</v>
      </c>
      <c r="N234" s="1">
        <f t="shared" si="224"/>
        <v>3000</v>
      </c>
      <c r="O234" s="1">
        <f t="shared" si="224"/>
        <v>0</v>
      </c>
    </row>
    <row r="235" spans="1:15" ht="36" customHeight="1">
      <c r="A235" s="13"/>
      <c r="B235" s="22"/>
      <c r="C235" s="63" t="s">
        <v>173</v>
      </c>
      <c r="D235" s="24" t="s">
        <v>22</v>
      </c>
      <c r="E235" s="14"/>
      <c r="F235" s="14"/>
      <c r="G235" s="14"/>
      <c r="H235" s="29">
        <f t="shared" ref="H235" si="225">SUM(I235:J235)</f>
        <v>3000</v>
      </c>
      <c r="I235" s="29">
        <v>3000</v>
      </c>
      <c r="J235" s="29">
        <v>0</v>
      </c>
      <c r="K235" s="4"/>
      <c r="L235" s="4"/>
      <c r="M235" s="29">
        <f t="shared" ref="M235" si="226">SUM(N235:O235)</f>
        <v>3000</v>
      </c>
      <c r="N235" s="29">
        <v>3000</v>
      </c>
      <c r="O235" s="29">
        <v>0</v>
      </c>
    </row>
    <row r="236" spans="1:15">
      <c r="A236" s="18">
        <v>23</v>
      </c>
      <c r="B236" s="19" t="s">
        <v>80</v>
      </c>
      <c r="C236" s="38"/>
      <c r="D236" s="39"/>
      <c r="E236" s="40"/>
      <c r="F236" s="40"/>
      <c r="G236" s="40"/>
      <c r="H236" s="3">
        <f>SUM(H237+H241+H248+H252)</f>
        <v>59700.75</v>
      </c>
      <c r="I236" s="3">
        <f>SUM(I237+I241+I248+I252)</f>
        <v>39698.490000000005</v>
      </c>
      <c r="J236" s="3">
        <f>SUM(J237+J241+J248+J252)</f>
        <v>20002.259999999998</v>
      </c>
      <c r="K236" s="3"/>
      <c r="L236" s="3"/>
      <c r="M236" s="3">
        <f>SUM(M237+M241+M248+M252)</f>
        <v>59700.75</v>
      </c>
      <c r="N236" s="3">
        <f>SUM(N237+N241+N248+N252)</f>
        <v>39698.490000000005</v>
      </c>
      <c r="O236" s="3">
        <f>SUM(O237+O241+O248+O252)</f>
        <v>20002.259999999998</v>
      </c>
    </row>
    <row r="237" spans="1:15">
      <c r="A237" s="13" t="s">
        <v>81</v>
      </c>
      <c r="B237" s="22"/>
      <c r="C237" s="23" t="s">
        <v>5</v>
      </c>
      <c r="D237" s="51"/>
      <c r="E237" s="25">
        <v>600</v>
      </c>
      <c r="F237" s="77"/>
      <c r="G237" s="77"/>
      <c r="H237" s="2">
        <f>SUM(H238)</f>
        <v>28500</v>
      </c>
      <c r="I237" s="2">
        <f>SUM(I238)</f>
        <v>28500</v>
      </c>
      <c r="J237" s="2">
        <f t="shared" ref="J237:J239" si="227">SUM(J238)</f>
        <v>0</v>
      </c>
      <c r="K237" s="4"/>
      <c r="L237" s="4"/>
      <c r="M237" s="2">
        <f>SUM(M238)</f>
        <v>28500</v>
      </c>
      <c r="N237" s="2">
        <f>SUM(N238)</f>
        <v>28500</v>
      </c>
      <c r="O237" s="2">
        <f t="shared" ref="O237:O239" si="228">SUM(O238)</f>
        <v>0</v>
      </c>
    </row>
    <row r="238" spans="1:15">
      <c r="A238" s="13"/>
      <c r="B238" s="22"/>
      <c r="C238" s="27" t="s">
        <v>28</v>
      </c>
      <c r="D238" s="15"/>
      <c r="E238" s="14"/>
      <c r="F238" s="14">
        <v>60017</v>
      </c>
      <c r="G238" s="14"/>
      <c r="H238" s="1">
        <f>SUM(H239)</f>
        <v>28500</v>
      </c>
      <c r="I238" s="1">
        <f t="shared" ref="I238:I239" si="229">SUM(I239)</f>
        <v>28500</v>
      </c>
      <c r="J238" s="1">
        <f t="shared" si="227"/>
        <v>0</v>
      </c>
      <c r="K238" s="4"/>
      <c r="L238" s="4"/>
      <c r="M238" s="1">
        <f>SUM(M239)</f>
        <v>28500</v>
      </c>
      <c r="N238" s="1">
        <f t="shared" ref="N238:N239" si="230">SUM(N239)</f>
        <v>28500</v>
      </c>
      <c r="O238" s="1">
        <f t="shared" si="228"/>
        <v>0</v>
      </c>
    </row>
    <row r="239" spans="1:15" ht="24">
      <c r="A239" s="13"/>
      <c r="B239" s="22"/>
      <c r="C239" s="27" t="s">
        <v>4</v>
      </c>
      <c r="D239" s="15"/>
      <c r="E239" s="14"/>
      <c r="F239" s="14"/>
      <c r="G239" s="14">
        <v>4210</v>
      </c>
      <c r="H239" s="1">
        <f>SUM(H240)</f>
        <v>28500</v>
      </c>
      <c r="I239" s="1">
        <f t="shared" si="229"/>
        <v>28500</v>
      </c>
      <c r="J239" s="1">
        <f t="shared" si="227"/>
        <v>0</v>
      </c>
      <c r="K239" s="4"/>
      <c r="L239" s="4"/>
      <c r="M239" s="1">
        <f>SUM(M240)</f>
        <v>28500</v>
      </c>
      <c r="N239" s="1">
        <f t="shared" si="230"/>
        <v>28500</v>
      </c>
      <c r="O239" s="1">
        <f t="shared" si="228"/>
        <v>0</v>
      </c>
    </row>
    <row r="240" spans="1:15" ht="48">
      <c r="A240" s="13"/>
      <c r="B240" s="30"/>
      <c r="C240" s="47" t="s">
        <v>174</v>
      </c>
      <c r="D240" s="32" t="s">
        <v>21</v>
      </c>
      <c r="E240" s="14"/>
      <c r="F240" s="14"/>
      <c r="G240" s="14"/>
      <c r="H240" s="29">
        <f t="shared" ref="H240" si="231">SUM(I240:J240)</f>
        <v>28500</v>
      </c>
      <c r="I240" s="1">
        <v>28500</v>
      </c>
      <c r="J240" s="1">
        <v>0</v>
      </c>
      <c r="K240" s="4"/>
      <c r="L240" s="4"/>
      <c r="M240" s="29">
        <f t="shared" ref="M240" si="232">SUM(N240:O240)</f>
        <v>28500</v>
      </c>
      <c r="N240" s="1">
        <v>28500</v>
      </c>
      <c r="O240" s="1">
        <v>0</v>
      </c>
    </row>
    <row r="241" spans="1:15" ht="24">
      <c r="A241" s="13" t="s">
        <v>177</v>
      </c>
      <c r="B241" s="22"/>
      <c r="C241" s="104" t="s">
        <v>31</v>
      </c>
      <c r="D241" s="32"/>
      <c r="E241" s="25">
        <v>900</v>
      </c>
      <c r="F241" s="25"/>
      <c r="G241" s="25"/>
      <c r="H241" s="2">
        <f>SUM(H242+H245)</f>
        <v>22000.75</v>
      </c>
      <c r="I241" s="2">
        <f t="shared" ref="I241:J241" si="233">SUM(I242+I245)</f>
        <v>1998.49</v>
      </c>
      <c r="J241" s="2">
        <f t="shared" si="233"/>
        <v>20002.259999999998</v>
      </c>
      <c r="K241" s="2"/>
      <c r="L241" s="2"/>
      <c r="M241" s="2">
        <f>SUM(M242+M245)</f>
        <v>22000.75</v>
      </c>
      <c r="N241" s="2">
        <f t="shared" ref="N241" si="234">SUM(N242+N245)</f>
        <v>1998.49</v>
      </c>
      <c r="O241" s="2">
        <f t="shared" ref="O241" si="235">SUM(O242+O245)</f>
        <v>20002.259999999998</v>
      </c>
    </row>
    <row r="242" spans="1:15">
      <c r="A242" s="13"/>
      <c r="B242" s="22"/>
      <c r="C242" s="80" t="s">
        <v>8</v>
      </c>
      <c r="D242" s="24"/>
      <c r="E242" s="14"/>
      <c r="F242" s="14">
        <v>90015</v>
      </c>
      <c r="G242" s="14"/>
      <c r="H242" s="1">
        <f t="shared" ref="H242:J243" si="236">SUM(H243)</f>
        <v>20002.259999999998</v>
      </c>
      <c r="I242" s="1">
        <f t="shared" si="236"/>
        <v>0</v>
      </c>
      <c r="J242" s="1">
        <f t="shared" si="236"/>
        <v>20002.259999999998</v>
      </c>
      <c r="K242" s="1"/>
      <c r="L242" s="1"/>
      <c r="M242" s="1">
        <f t="shared" ref="M242:O243" si="237">SUM(M243)</f>
        <v>20002.259999999998</v>
      </c>
      <c r="N242" s="1">
        <f t="shared" si="237"/>
        <v>0</v>
      </c>
      <c r="O242" s="1">
        <f t="shared" si="237"/>
        <v>20002.259999999998</v>
      </c>
    </row>
    <row r="243" spans="1:15" ht="24">
      <c r="A243" s="13"/>
      <c r="B243" s="22"/>
      <c r="C243" s="45" t="s">
        <v>4</v>
      </c>
      <c r="D243" s="24"/>
      <c r="E243" s="14"/>
      <c r="F243" s="14"/>
      <c r="G243" s="14">
        <v>6050</v>
      </c>
      <c r="H243" s="1">
        <f>SUM(H244)</f>
        <v>20002.259999999998</v>
      </c>
      <c r="I243" s="1">
        <f t="shared" si="236"/>
        <v>0</v>
      </c>
      <c r="J243" s="1">
        <f t="shared" si="236"/>
        <v>20002.259999999998</v>
      </c>
      <c r="K243" s="1"/>
      <c r="L243" s="1"/>
      <c r="M243" s="1">
        <f>SUM(M244)</f>
        <v>20002.259999999998</v>
      </c>
      <c r="N243" s="1">
        <f t="shared" si="237"/>
        <v>0</v>
      </c>
      <c r="O243" s="1">
        <f t="shared" si="237"/>
        <v>20002.259999999998</v>
      </c>
    </row>
    <row r="244" spans="1:15" ht="24">
      <c r="A244" s="13"/>
      <c r="B244" s="30"/>
      <c r="C244" s="47" t="s">
        <v>179</v>
      </c>
      <c r="D244" s="32" t="s">
        <v>21</v>
      </c>
      <c r="E244" s="52"/>
      <c r="F244" s="52"/>
      <c r="G244" s="52"/>
      <c r="H244" s="29">
        <f t="shared" ref="H244" si="238">SUM(I244:J244)</f>
        <v>20002.259999999998</v>
      </c>
      <c r="I244" s="1">
        <v>0</v>
      </c>
      <c r="J244" s="29">
        <v>20002.259999999998</v>
      </c>
      <c r="K244" s="4"/>
      <c r="L244" s="4"/>
      <c r="M244" s="29">
        <f t="shared" ref="M244" si="239">SUM(N244:O244)</f>
        <v>20002.259999999998</v>
      </c>
      <c r="N244" s="1">
        <v>0</v>
      </c>
      <c r="O244" s="29">
        <v>20002.259999999998</v>
      </c>
    </row>
    <row r="245" spans="1:15">
      <c r="A245" s="13"/>
      <c r="B245" s="30"/>
      <c r="C245" s="65" t="s">
        <v>7</v>
      </c>
      <c r="D245" s="24"/>
      <c r="E245" s="52"/>
      <c r="F245" s="14">
        <v>90095</v>
      </c>
      <c r="G245" s="14"/>
      <c r="H245" s="29">
        <f>SUM(H246)</f>
        <v>1998.49</v>
      </c>
      <c r="I245" s="29">
        <f t="shared" ref="I245:J245" si="240">SUM(I246)</f>
        <v>1998.49</v>
      </c>
      <c r="J245" s="29">
        <f t="shared" si="240"/>
        <v>0</v>
      </c>
      <c r="K245" s="1"/>
      <c r="L245" s="1"/>
      <c r="M245" s="29">
        <f>M246</f>
        <v>1998.49</v>
      </c>
      <c r="N245" s="29">
        <f t="shared" ref="N245:O245" si="241">N246</f>
        <v>1998.49</v>
      </c>
      <c r="O245" s="29">
        <f t="shared" si="241"/>
        <v>0</v>
      </c>
    </row>
    <row r="246" spans="1:15">
      <c r="A246" s="13"/>
      <c r="B246" s="30"/>
      <c r="C246" s="27" t="s">
        <v>32</v>
      </c>
      <c r="D246" s="24"/>
      <c r="E246" s="14"/>
      <c r="F246" s="14"/>
      <c r="G246" s="14">
        <v>4210</v>
      </c>
      <c r="H246" s="29">
        <f t="shared" ref="H246:J246" si="242">SUM(H247)</f>
        <v>1998.49</v>
      </c>
      <c r="I246" s="1">
        <f t="shared" si="242"/>
        <v>1998.49</v>
      </c>
      <c r="J246" s="1">
        <f t="shared" si="242"/>
        <v>0</v>
      </c>
      <c r="K246" s="1"/>
      <c r="L246" s="1"/>
      <c r="M246" s="29">
        <f t="shared" ref="M246:O246" si="243">SUM(M247)</f>
        <v>1998.49</v>
      </c>
      <c r="N246" s="1">
        <f t="shared" si="243"/>
        <v>1998.49</v>
      </c>
      <c r="O246" s="1">
        <f t="shared" si="243"/>
        <v>0</v>
      </c>
    </row>
    <row r="247" spans="1:15" ht="60">
      <c r="A247" s="13"/>
      <c r="B247" s="30"/>
      <c r="C247" s="47" t="s">
        <v>219</v>
      </c>
      <c r="D247" s="32" t="s">
        <v>21</v>
      </c>
      <c r="E247" s="52"/>
      <c r="F247" s="52"/>
      <c r="G247" s="52"/>
      <c r="H247" s="29">
        <f>SUM(I247:J247)</f>
        <v>1998.49</v>
      </c>
      <c r="I247" s="1">
        <v>1998.49</v>
      </c>
      <c r="J247" s="29">
        <v>0</v>
      </c>
      <c r="K247" s="4"/>
      <c r="L247" s="4"/>
      <c r="M247" s="29">
        <f>SUM(N247:O247)</f>
        <v>1998.49</v>
      </c>
      <c r="N247" s="1">
        <f>I247+K247</f>
        <v>1998.49</v>
      </c>
      <c r="O247" s="29">
        <v>0</v>
      </c>
    </row>
    <row r="248" spans="1:15" ht="24">
      <c r="A248" s="13" t="s">
        <v>193</v>
      </c>
      <c r="B248" s="22"/>
      <c r="C248" s="79" t="s">
        <v>9</v>
      </c>
      <c r="D248" s="24"/>
      <c r="E248" s="25">
        <v>921</v>
      </c>
      <c r="F248" s="25"/>
      <c r="G248" s="25"/>
      <c r="H248" s="2">
        <f>SUM(H250)</f>
        <v>6000</v>
      </c>
      <c r="I248" s="2">
        <f t="shared" ref="I248:J248" si="244">SUM(I250)</f>
        <v>6000</v>
      </c>
      <c r="J248" s="2">
        <f t="shared" si="244"/>
        <v>0</v>
      </c>
      <c r="K248" s="4"/>
      <c r="L248" s="4"/>
      <c r="M248" s="2">
        <f>SUM(M250)</f>
        <v>6000</v>
      </c>
      <c r="N248" s="2">
        <f t="shared" ref="N248:O248" si="245">SUM(N250)</f>
        <v>6000</v>
      </c>
      <c r="O248" s="2">
        <f t="shared" si="245"/>
        <v>0</v>
      </c>
    </row>
    <row r="249" spans="1:15">
      <c r="A249" s="13"/>
      <c r="B249" s="22"/>
      <c r="C249" s="65" t="s">
        <v>7</v>
      </c>
      <c r="D249" s="15"/>
      <c r="E249" s="14"/>
      <c r="F249" s="14">
        <v>92195</v>
      </c>
      <c r="G249" s="14"/>
      <c r="H249" s="1">
        <f>SUM(H250)</f>
        <v>6000</v>
      </c>
      <c r="I249" s="1">
        <f t="shared" ref="I249:J250" si="246">SUM(I250)</f>
        <v>6000</v>
      </c>
      <c r="J249" s="1">
        <f t="shared" si="246"/>
        <v>0</v>
      </c>
      <c r="K249" s="4"/>
      <c r="L249" s="4"/>
      <c r="M249" s="1">
        <f>SUM(M250)</f>
        <v>6000</v>
      </c>
      <c r="N249" s="1">
        <f t="shared" ref="N249:O250" si="247">SUM(N250)</f>
        <v>6000</v>
      </c>
      <c r="O249" s="1">
        <f t="shared" si="247"/>
        <v>0</v>
      </c>
    </row>
    <row r="250" spans="1:15">
      <c r="A250" s="13"/>
      <c r="B250" s="22"/>
      <c r="C250" s="27" t="s">
        <v>34</v>
      </c>
      <c r="D250" s="24"/>
      <c r="E250" s="52"/>
      <c r="F250" s="52"/>
      <c r="G250" s="14">
        <v>4300</v>
      </c>
      <c r="H250" s="1">
        <f>SUM(H251)</f>
        <v>6000</v>
      </c>
      <c r="I250" s="1">
        <f t="shared" si="246"/>
        <v>6000</v>
      </c>
      <c r="J250" s="1">
        <f t="shared" si="246"/>
        <v>0</v>
      </c>
      <c r="K250" s="4"/>
      <c r="L250" s="4"/>
      <c r="M250" s="1">
        <f>SUM(M251)</f>
        <v>6000</v>
      </c>
      <c r="N250" s="1">
        <f t="shared" si="247"/>
        <v>6000</v>
      </c>
      <c r="O250" s="1">
        <f t="shared" si="247"/>
        <v>0</v>
      </c>
    </row>
    <row r="251" spans="1:15" ht="36">
      <c r="A251" s="13"/>
      <c r="B251" s="22"/>
      <c r="C251" s="105" t="s">
        <v>175</v>
      </c>
      <c r="D251" s="24" t="s">
        <v>22</v>
      </c>
      <c r="E251" s="14"/>
      <c r="F251" s="14"/>
      <c r="G251" s="14"/>
      <c r="H251" s="29">
        <f t="shared" ref="H251" si="248">SUM(I251:J251)</f>
        <v>6000</v>
      </c>
      <c r="I251" s="29">
        <v>6000</v>
      </c>
      <c r="J251" s="29">
        <v>0</v>
      </c>
      <c r="K251" s="4"/>
      <c r="L251" s="4"/>
      <c r="M251" s="29">
        <f t="shared" ref="M251" si="249">SUM(N251:O251)</f>
        <v>6000</v>
      </c>
      <c r="N251" s="29">
        <v>6000</v>
      </c>
      <c r="O251" s="29">
        <v>0</v>
      </c>
    </row>
    <row r="252" spans="1:15">
      <c r="A252" s="13" t="s">
        <v>194</v>
      </c>
      <c r="B252" s="22"/>
      <c r="C252" s="114" t="s">
        <v>11</v>
      </c>
      <c r="D252" s="32"/>
      <c r="E252" s="25">
        <v>926</v>
      </c>
      <c r="F252" s="25"/>
      <c r="G252" s="25"/>
      <c r="H252" s="2">
        <f t="shared" ref="H252" si="250">SUM(H253)</f>
        <v>3200</v>
      </c>
      <c r="I252" s="2">
        <f t="shared" ref="I252" si="251">SUM(I253)</f>
        <v>3200</v>
      </c>
      <c r="J252" s="2">
        <f t="shared" ref="J252" si="252">SUM(J253)</f>
        <v>0</v>
      </c>
      <c r="K252" s="4"/>
      <c r="L252" s="4"/>
      <c r="M252" s="2">
        <f t="shared" ref="M252" si="253">SUM(M253)</f>
        <v>3200</v>
      </c>
      <c r="N252" s="2">
        <f t="shared" ref="N252:O252" si="254">SUM(N253)</f>
        <v>3200</v>
      </c>
      <c r="O252" s="2">
        <f t="shared" si="254"/>
        <v>0</v>
      </c>
    </row>
    <row r="253" spans="1:15">
      <c r="A253" s="13"/>
      <c r="B253" s="22"/>
      <c r="C253" s="62" t="s">
        <v>170</v>
      </c>
      <c r="D253" s="24"/>
      <c r="E253" s="14"/>
      <c r="F253" s="14">
        <v>92605</v>
      </c>
      <c r="G253" s="14"/>
      <c r="H253" s="1">
        <f t="shared" ref="H253:J253" si="255">SUM(H254)</f>
        <v>3200</v>
      </c>
      <c r="I253" s="1">
        <f t="shared" si="255"/>
        <v>3200</v>
      </c>
      <c r="J253" s="1">
        <f t="shared" si="255"/>
        <v>0</v>
      </c>
      <c r="K253" s="4"/>
      <c r="L253" s="4"/>
      <c r="M253" s="1">
        <f t="shared" ref="M253:O254" si="256">SUM(M254)</f>
        <v>3200</v>
      </c>
      <c r="N253" s="1">
        <f t="shared" si="256"/>
        <v>3200</v>
      </c>
      <c r="O253" s="1">
        <f t="shared" si="256"/>
        <v>0</v>
      </c>
    </row>
    <row r="254" spans="1:15">
      <c r="A254" s="13"/>
      <c r="B254" s="22"/>
      <c r="C254" s="27" t="s">
        <v>34</v>
      </c>
      <c r="D254" s="24"/>
      <c r="E254" s="14"/>
      <c r="F254" s="14"/>
      <c r="G254" s="14">
        <v>4300</v>
      </c>
      <c r="H254" s="1">
        <f t="shared" ref="H254:J254" si="257">SUM(H255)</f>
        <v>3200</v>
      </c>
      <c r="I254" s="1">
        <f t="shared" si="257"/>
        <v>3200</v>
      </c>
      <c r="J254" s="1">
        <f t="shared" si="257"/>
        <v>0</v>
      </c>
      <c r="K254" s="4"/>
      <c r="L254" s="4"/>
      <c r="M254" s="1">
        <f t="shared" si="256"/>
        <v>3200</v>
      </c>
      <c r="N254" s="1">
        <f t="shared" si="256"/>
        <v>3200</v>
      </c>
      <c r="O254" s="1">
        <f t="shared" si="256"/>
        <v>0</v>
      </c>
    </row>
    <row r="255" spans="1:15" ht="60">
      <c r="A255" s="13"/>
      <c r="B255" s="22"/>
      <c r="C255" s="63" t="s">
        <v>176</v>
      </c>
      <c r="D255" s="24" t="s">
        <v>22</v>
      </c>
      <c r="E255" s="14"/>
      <c r="F255" s="14"/>
      <c r="G255" s="14"/>
      <c r="H255" s="29">
        <f t="shared" ref="H255" si="258">SUM(I255:J255)</f>
        <v>3200</v>
      </c>
      <c r="I255" s="29">
        <v>3200</v>
      </c>
      <c r="J255" s="29">
        <v>0</v>
      </c>
      <c r="K255" s="4"/>
      <c r="L255" s="4"/>
      <c r="M255" s="29">
        <f t="shared" ref="M255" si="259">SUM(N255:O255)</f>
        <v>3200</v>
      </c>
      <c r="N255" s="29">
        <v>3200</v>
      </c>
      <c r="O255" s="29">
        <v>0</v>
      </c>
    </row>
    <row r="256" spans="1:15">
      <c r="A256" s="18">
        <v>24</v>
      </c>
      <c r="B256" s="19" t="s">
        <v>82</v>
      </c>
      <c r="C256" s="38"/>
      <c r="D256" s="39"/>
      <c r="E256" s="40"/>
      <c r="F256" s="40"/>
      <c r="G256" s="40"/>
      <c r="H256" s="3">
        <f t="shared" ref="H256:J257" si="260">SUM(H257)</f>
        <v>19245.009999999998</v>
      </c>
      <c r="I256" s="3">
        <f t="shared" si="260"/>
        <v>0</v>
      </c>
      <c r="J256" s="3">
        <f t="shared" si="260"/>
        <v>19245.009999999998</v>
      </c>
      <c r="K256" s="113"/>
      <c r="L256" s="113"/>
      <c r="M256" s="3">
        <f t="shared" ref="M256:O257" si="261">SUM(M257)</f>
        <v>19245.009999999998</v>
      </c>
      <c r="N256" s="3">
        <f t="shared" si="261"/>
        <v>0</v>
      </c>
      <c r="O256" s="3">
        <f t="shared" si="261"/>
        <v>19245.009999999998</v>
      </c>
    </row>
    <row r="257" spans="1:15" ht="24">
      <c r="A257" s="13" t="s">
        <v>83</v>
      </c>
      <c r="B257" s="22"/>
      <c r="C257" s="23" t="s">
        <v>31</v>
      </c>
      <c r="D257" s="51"/>
      <c r="E257" s="25">
        <v>900</v>
      </c>
      <c r="F257" s="52"/>
      <c r="G257" s="14"/>
      <c r="H257" s="2">
        <f>SUM(H258)</f>
        <v>19245.009999999998</v>
      </c>
      <c r="I257" s="2">
        <f t="shared" si="260"/>
        <v>0</v>
      </c>
      <c r="J257" s="2">
        <f t="shared" si="260"/>
        <v>19245.009999999998</v>
      </c>
      <c r="K257" s="4"/>
      <c r="L257" s="4"/>
      <c r="M257" s="2">
        <f>SUM(M258)</f>
        <v>19245.009999999998</v>
      </c>
      <c r="N257" s="2">
        <f t="shared" si="261"/>
        <v>0</v>
      </c>
      <c r="O257" s="2">
        <f t="shared" si="261"/>
        <v>19245.009999999998</v>
      </c>
    </row>
    <row r="258" spans="1:15">
      <c r="A258" s="13"/>
      <c r="B258" s="22"/>
      <c r="C258" s="65" t="s">
        <v>8</v>
      </c>
      <c r="D258" s="24"/>
      <c r="E258" s="52"/>
      <c r="F258" s="14">
        <v>90015</v>
      </c>
      <c r="G258" s="14"/>
      <c r="H258" s="1">
        <f t="shared" ref="H258:J259" si="262">SUM(H259)</f>
        <v>19245.009999999998</v>
      </c>
      <c r="I258" s="1">
        <f t="shared" si="262"/>
        <v>0</v>
      </c>
      <c r="J258" s="1">
        <f t="shared" si="262"/>
        <v>19245.009999999998</v>
      </c>
      <c r="K258" s="4"/>
      <c r="L258" s="4"/>
      <c r="M258" s="1">
        <f t="shared" ref="M258:O259" si="263">SUM(M259)</f>
        <v>19245.009999999998</v>
      </c>
      <c r="N258" s="1">
        <f t="shared" si="263"/>
        <v>0</v>
      </c>
      <c r="O258" s="1">
        <f t="shared" si="263"/>
        <v>19245.009999999998</v>
      </c>
    </row>
    <row r="259" spans="1:15" ht="24">
      <c r="A259" s="13"/>
      <c r="B259" s="22"/>
      <c r="C259" s="45" t="s">
        <v>4</v>
      </c>
      <c r="D259" s="15"/>
      <c r="E259" s="14"/>
      <c r="F259" s="14"/>
      <c r="G259" s="14">
        <v>6050</v>
      </c>
      <c r="H259" s="1">
        <f>SUM(H260)</f>
        <v>19245.009999999998</v>
      </c>
      <c r="I259" s="1">
        <f t="shared" si="262"/>
        <v>0</v>
      </c>
      <c r="J259" s="1">
        <f t="shared" si="262"/>
        <v>19245.009999999998</v>
      </c>
      <c r="K259" s="4"/>
      <c r="L259" s="4"/>
      <c r="M259" s="1">
        <f>SUM(M260)</f>
        <v>19245.009999999998</v>
      </c>
      <c r="N259" s="1">
        <f t="shared" si="263"/>
        <v>0</v>
      </c>
      <c r="O259" s="1">
        <f t="shared" si="263"/>
        <v>19245.009999999998</v>
      </c>
    </row>
    <row r="260" spans="1:15" ht="62.25" customHeight="1">
      <c r="A260" s="13"/>
      <c r="B260" s="30"/>
      <c r="C260" s="59" t="s">
        <v>178</v>
      </c>
      <c r="D260" s="32" t="s">
        <v>21</v>
      </c>
      <c r="E260" s="52"/>
      <c r="F260" s="52"/>
      <c r="G260" s="52"/>
      <c r="H260" s="29">
        <f t="shared" ref="H260" si="264">SUM(I260:J260)</f>
        <v>19245.009999999998</v>
      </c>
      <c r="I260" s="29">
        <v>0</v>
      </c>
      <c r="J260" s="29">
        <v>19245.009999999998</v>
      </c>
      <c r="K260" s="4"/>
      <c r="L260" s="4"/>
      <c r="M260" s="29">
        <f t="shared" ref="M260" si="265">SUM(N260:O260)</f>
        <v>19245.009999999998</v>
      </c>
      <c r="N260" s="29">
        <v>0</v>
      </c>
      <c r="O260" s="29">
        <v>19245.009999999998</v>
      </c>
    </row>
    <row r="261" spans="1:15">
      <c r="A261" s="18">
        <v>25</v>
      </c>
      <c r="B261" s="19" t="s">
        <v>84</v>
      </c>
      <c r="C261" s="38"/>
      <c r="D261" s="39"/>
      <c r="E261" s="40"/>
      <c r="F261" s="40"/>
      <c r="G261" s="40"/>
      <c r="H261" s="3">
        <f>SUM(H262)</f>
        <v>20355.370000000003</v>
      </c>
      <c r="I261" s="3">
        <f t="shared" ref="I261:J261" si="266">SUM(I262)</f>
        <v>20355.370000000003</v>
      </c>
      <c r="J261" s="3">
        <f t="shared" si="266"/>
        <v>0</v>
      </c>
      <c r="K261" s="113"/>
      <c r="L261" s="113"/>
      <c r="M261" s="3">
        <f>SUM(M262)</f>
        <v>20355.370000000003</v>
      </c>
      <c r="N261" s="3">
        <f t="shared" ref="N261:O261" si="267">SUM(N262)</f>
        <v>20355.370000000003</v>
      </c>
      <c r="O261" s="3">
        <f t="shared" si="267"/>
        <v>0</v>
      </c>
    </row>
    <row r="262" spans="1:15" ht="24">
      <c r="A262" s="13" t="s">
        <v>191</v>
      </c>
      <c r="B262" s="22"/>
      <c r="C262" s="79" t="s">
        <v>9</v>
      </c>
      <c r="D262" s="24"/>
      <c r="E262" s="25">
        <v>921</v>
      </c>
      <c r="F262" s="25"/>
      <c r="G262" s="25"/>
      <c r="H262" s="2">
        <f>SUM(H263+H266)</f>
        <v>20355.370000000003</v>
      </c>
      <c r="I262" s="2">
        <f t="shared" ref="I262:J262" si="268">SUM(I263+I266)</f>
        <v>20355.370000000003</v>
      </c>
      <c r="J262" s="2">
        <f t="shared" si="268"/>
        <v>0</v>
      </c>
      <c r="K262" s="4"/>
      <c r="L262" s="4"/>
      <c r="M262" s="2">
        <f>SUM(M263+M266)</f>
        <v>20355.370000000003</v>
      </c>
      <c r="N262" s="2">
        <f t="shared" ref="N262:O262" si="269">SUM(N263+N266)</f>
        <v>20355.370000000003</v>
      </c>
      <c r="O262" s="2">
        <f t="shared" si="269"/>
        <v>0</v>
      </c>
    </row>
    <row r="263" spans="1:15" ht="24">
      <c r="A263" s="13"/>
      <c r="B263" s="22"/>
      <c r="C263" s="99" t="s">
        <v>10</v>
      </c>
      <c r="D263" s="24"/>
      <c r="E263" s="14"/>
      <c r="F263" s="14">
        <v>92109</v>
      </c>
      <c r="G263" s="14"/>
      <c r="H263" s="1">
        <f>SUM(H264)</f>
        <v>16355.37</v>
      </c>
      <c r="I263" s="1">
        <f t="shared" ref="I263:J263" si="270">SUM(I264)</f>
        <v>16355.37</v>
      </c>
      <c r="J263" s="1">
        <f t="shared" si="270"/>
        <v>0</v>
      </c>
      <c r="K263" s="4"/>
      <c r="L263" s="4"/>
      <c r="M263" s="1">
        <f>SUM(M264)</f>
        <v>16355.37</v>
      </c>
      <c r="N263" s="1">
        <f t="shared" ref="N263:O263" si="271">SUM(N264)</f>
        <v>16355.37</v>
      </c>
      <c r="O263" s="1">
        <f t="shared" si="271"/>
        <v>0</v>
      </c>
    </row>
    <row r="264" spans="1:15">
      <c r="A264" s="13"/>
      <c r="B264" s="22"/>
      <c r="C264" s="27" t="s">
        <v>34</v>
      </c>
      <c r="D264" s="24"/>
      <c r="E264" s="52"/>
      <c r="F264" s="52"/>
      <c r="G264" s="14">
        <v>4300</v>
      </c>
      <c r="H264" s="1">
        <f t="shared" ref="H264:J264" si="272">SUM(H265)</f>
        <v>16355.37</v>
      </c>
      <c r="I264" s="1">
        <f>SUM(I265)</f>
        <v>16355.37</v>
      </c>
      <c r="J264" s="1">
        <f t="shared" si="272"/>
        <v>0</v>
      </c>
      <c r="K264" s="4"/>
      <c r="L264" s="4"/>
      <c r="M264" s="1">
        <f t="shared" ref="M264:O264" si="273">SUM(M265)</f>
        <v>16355.37</v>
      </c>
      <c r="N264" s="1">
        <f>SUM(N265)</f>
        <v>16355.37</v>
      </c>
      <c r="O264" s="1">
        <f t="shared" si="273"/>
        <v>0</v>
      </c>
    </row>
    <row r="265" spans="1:15" ht="24">
      <c r="A265" s="13"/>
      <c r="B265" s="30"/>
      <c r="C265" s="47" t="s">
        <v>180</v>
      </c>
      <c r="D265" s="32" t="s">
        <v>21</v>
      </c>
      <c r="E265" s="52"/>
      <c r="F265" s="52"/>
      <c r="G265" s="52"/>
      <c r="H265" s="29">
        <f t="shared" ref="H265" si="274">SUM(I265:J265)</f>
        <v>16355.37</v>
      </c>
      <c r="I265" s="115">
        <v>16355.37</v>
      </c>
      <c r="J265" s="29">
        <v>0</v>
      </c>
      <c r="K265" s="4"/>
      <c r="L265" s="4"/>
      <c r="M265" s="29">
        <f t="shared" ref="M265" si="275">SUM(N265:O265)</f>
        <v>16355.37</v>
      </c>
      <c r="N265" s="115">
        <v>16355.37</v>
      </c>
      <c r="O265" s="29">
        <v>0</v>
      </c>
    </row>
    <row r="266" spans="1:15">
      <c r="A266" s="13" t="s">
        <v>192</v>
      </c>
      <c r="B266" s="22"/>
      <c r="C266" s="65" t="s">
        <v>7</v>
      </c>
      <c r="D266" s="15"/>
      <c r="E266" s="14"/>
      <c r="F266" s="14">
        <v>92195</v>
      </c>
      <c r="G266" s="14"/>
      <c r="H266" s="1">
        <f>SUM(H267)</f>
        <v>4000</v>
      </c>
      <c r="I266" s="1">
        <f t="shared" ref="I266:J267" si="276">SUM(I267)</f>
        <v>4000</v>
      </c>
      <c r="J266" s="1">
        <f t="shared" si="276"/>
        <v>0</v>
      </c>
      <c r="K266" s="4"/>
      <c r="L266" s="4"/>
      <c r="M266" s="1">
        <f>SUM(M267)</f>
        <v>4000</v>
      </c>
      <c r="N266" s="1">
        <f t="shared" ref="N266:O267" si="277">SUM(N267)</f>
        <v>4000</v>
      </c>
      <c r="O266" s="1">
        <f t="shared" si="277"/>
        <v>0</v>
      </c>
    </row>
    <row r="267" spans="1:15">
      <c r="A267" s="13"/>
      <c r="B267" s="22"/>
      <c r="C267" s="27" t="s">
        <v>34</v>
      </c>
      <c r="D267" s="24"/>
      <c r="E267" s="52"/>
      <c r="F267" s="52"/>
      <c r="G267" s="14">
        <v>4300</v>
      </c>
      <c r="H267" s="1">
        <f>SUM(H268)</f>
        <v>4000</v>
      </c>
      <c r="I267" s="1">
        <f t="shared" si="276"/>
        <v>4000</v>
      </c>
      <c r="J267" s="1">
        <f t="shared" si="276"/>
        <v>0</v>
      </c>
      <c r="K267" s="4"/>
      <c r="L267" s="4"/>
      <c r="M267" s="1">
        <f>SUM(M268)</f>
        <v>4000</v>
      </c>
      <c r="N267" s="1">
        <f t="shared" si="277"/>
        <v>4000</v>
      </c>
      <c r="O267" s="1">
        <f t="shared" si="277"/>
        <v>0</v>
      </c>
    </row>
    <row r="268" spans="1:15" ht="36">
      <c r="A268" s="13"/>
      <c r="B268" s="22"/>
      <c r="C268" s="116" t="s">
        <v>181</v>
      </c>
      <c r="D268" s="24" t="s">
        <v>22</v>
      </c>
      <c r="E268" s="14"/>
      <c r="F268" s="14"/>
      <c r="G268" s="14"/>
      <c r="H268" s="29">
        <f t="shared" ref="H268" si="278">SUM(I268:J268)</f>
        <v>4000</v>
      </c>
      <c r="I268" s="29">
        <v>4000</v>
      </c>
      <c r="J268" s="29">
        <v>0</v>
      </c>
      <c r="K268" s="4"/>
      <c r="L268" s="4"/>
      <c r="M268" s="29">
        <f t="shared" ref="M268" si="279">SUM(N268:O268)</f>
        <v>4000</v>
      </c>
      <c r="N268" s="29">
        <v>4000</v>
      </c>
      <c r="O268" s="29">
        <v>0</v>
      </c>
    </row>
    <row r="269" spans="1:15" ht="12.75" thickBot="1">
      <c r="A269" s="18">
        <v>26</v>
      </c>
      <c r="B269" s="19" t="s">
        <v>85</v>
      </c>
      <c r="C269" s="38"/>
      <c r="D269" s="39"/>
      <c r="E269" s="40"/>
      <c r="F269" s="40"/>
      <c r="G269" s="40"/>
      <c r="H269" s="3">
        <f>SUM(H270+H274)</f>
        <v>59929.41</v>
      </c>
      <c r="I269" s="3">
        <f>SUM(I270+I274)</f>
        <v>10000</v>
      </c>
      <c r="J269" s="3">
        <f>SUM(J270+J274)</f>
        <v>49929.41</v>
      </c>
      <c r="K269" s="113"/>
      <c r="L269" s="113"/>
      <c r="M269" s="3">
        <f>SUM(M270+M274)</f>
        <v>59929.41</v>
      </c>
      <c r="N269" s="3">
        <f>SUM(N270+N274)</f>
        <v>10000</v>
      </c>
      <c r="O269" s="3">
        <f>SUM(O270+O274)</f>
        <v>49929.41</v>
      </c>
    </row>
    <row r="270" spans="1:15" ht="12.75" thickBot="1">
      <c r="A270" s="13" t="s">
        <v>86</v>
      </c>
      <c r="B270" s="22"/>
      <c r="C270" s="117" t="s">
        <v>3</v>
      </c>
      <c r="D270" s="51"/>
      <c r="E270" s="118" t="s">
        <v>2</v>
      </c>
      <c r="F270" s="119"/>
      <c r="G270" s="77"/>
      <c r="H270" s="2">
        <f>SUM(H271)</f>
        <v>49929.41</v>
      </c>
      <c r="I270" s="2">
        <f t="shared" ref="I270:J270" si="280">SUM(I271)</f>
        <v>0</v>
      </c>
      <c r="J270" s="2">
        <f t="shared" si="280"/>
        <v>49929.41</v>
      </c>
      <c r="K270" s="4"/>
      <c r="L270" s="4"/>
      <c r="M270" s="2">
        <f>SUM(M271)</f>
        <v>49929.41</v>
      </c>
      <c r="N270" s="2">
        <f t="shared" ref="N270:O272" si="281">SUM(N271)</f>
        <v>0</v>
      </c>
      <c r="O270" s="2">
        <f t="shared" si="281"/>
        <v>49929.41</v>
      </c>
    </row>
    <row r="271" spans="1:15">
      <c r="A271" s="13"/>
      <c r="B271" s="22"/>
      <c r="C271" s="120" t="s">
        <v>118</v>
      </c>
      <c r="D271" s="15"/>
      <c r="E271" s="121"/>
      <c r="F271" s="121" t="s">
        <v>110</v>
      </c>
      <c r="G271" s="14"/>
      <c r="H271" s="29">
        <f>SUM(H272)</f>
        <v>49929.41</v>
      </c>
      <c r="I271" s="1">
        <f t="shared" ref="I271:J272" si="282">SUM(I272)</f>
        <v>0</v>
      </c>
      <c r="J271" s="1">
        <f t="shared" si="282"/>
        <v>49929.41</v>
      </c>
      <c r="K271" s="4"/>
      <c r="L271" s="4"/>
      <c r="M271" s="29">
        <f>SUM(M272)</f>
        <v>49929.41</v>
      </c>
      <c r="N271" s="1">
        <f t="shared" si="281"/>
        <v>0</v>
      </c>
      <c r="O271" s="1">
        <f t="shared" si="281"/>
        <v>49929.41</v>
      </c>
    </row>
    <row r="272" spans="1:15" ht="24">
      <c r="A272" s="13"/>
      <c r="B272" s="22"/>
      <c r="C272" s="122" t="s">
        <v>4</v>
      </c>
      <c r="D272" s="15"/>
      <c r="E272" s="14"/>
      <c r="F272" s="14"/>
      <c r="G272" s="14">
        <v>6050</v>
      </c>
      <c r="H272" s="29">
        <f>SUM(H273)</f>
        <v>49929.41</v>
      </c>
      <c r="I272" s="1">
        <f t="shared" si="282"/>
        <v>0</v>
      </c>
      <c r="J272" s="1">
        <f t="shared" si="282"/>
        <v>49929.41</v>
      </c>
      <c r="K272" s="4"/>
      <c r="L272" s="4"/>
      <c r="M272" s="29">
        <f>SUM(M273)</f>
        <v>49929.41</v>
      </c>
      <c r="N272" s="1">
        <f t="shared" si="281"/>
        <v>0</v>
      </c>
      <c r="O272" s="1">
        <f t="shared" si="281"/>
        <v>49929.41</v>
      </c>
    </row>
    <row r="273" spans="1:15" ht="36">
      <c r="A273" s="13"/>
      <c r="B273" s="22"/>
      <c r="C273" s="106" t="s">
        <v>182</v>
      </c>
      <c r="D273" s="24" t="s">
        <v>22</v>
      </c>
      <c r="E273" s="52"/>
      <c r="F273" s="52"/>
      <c r="G273" s="52"/>
      <c r="H273" s="29">
        <f t="shared" ref="H273" si="283">SUM(I273:J273)</f>
        <v>49929.41</v>
      </c>
      <c r="I273" s="1">
        <v>0</v>
      </c>
      <c r="J273" s="29">
        <v>49929.41</v>
      </c>
      <c r="K273" s="4"/>
      <c r="L273" s="4"/>
      <c r="M273" s="29">
        <f t="shared" ref="M273" si="284">SUM(N273:O273)</f>
        <v>49929.41</v>
      </c>
      <c r="N273" s="1">
        <v>0</v>
      </c>
      <c r="O273" s="29">
        <v>49929.41</v>
      </c>
    </row>
    <row r="274" spans="1:15" ht="24">
      <c r="A274" s="13" t="s">
        <v>190</v>
      </c>
      <c r="B274" s="22"/>
      <c r="C274" s="79" t="s">
        <v>9</v>
      </c>
      <c r="D274" s="51"/>
      <c r="E274" s="25">
        <v>921</v>
      </c>
      <c r="F274" s="52"/>
      <c r="G274" s="14"/>
      <c r="H274" s="43">
        <f t="shared" ref="H274:J276" si="285">SUM(H275)</f>
        <v>10000</v>
      </c>
      <c r="I274" s="43">
        <f t="shared" si="285"/>
        <v>10000</v>
      </c>
      <c r="J274" s="43">
        <f t="shared" si="285"/>
        <v>0</v>
      </c>
      <c r="K274" s="4"/>
      <c r="L274" s="4"/>
      <c r="M274" s="43">
        <f t="shared" ref="M274:O276" si="286">SUM(M275)</f>
        <v>10000</v>
      </c>
      <c r="N274" s="43">
        <f t="shared" si="286"/>
        <v>10000</v>
      </c>
      <c r="O274" s="43">
        <f t="shared" si="286"/>
        <v>0</v>
      </c>
    </row>
    <row r="275" spans="1:15" ht="24">
      <c r="A275" s="13"/>
      <c r="B275" s="22"/>
      <c r="C275" s="99" t="s">
        <v>10</v>
      </c>
      <c r="D275" s="24"/>
      <c r="E275" s="52"/>
      <c r="F275" s="14">
        <v>92195</v>
      </c>
      <c r="G275" s="14"/>
      <c r="H275" s="43">
        <f t="shared" si="285"/>
        <v>10000</v>
      </c>
      <c r="I275" s="43">
        <f t="shared" si="285"/>
        <v>10000</v>
      </c>
      <c r="J275" s="43">
        <f t="shared" si="285"/>
        <v>0</v>
      </c>
      <c r="K275" s="4"/>
      <c r="L275" s="4"/>
      <c r="M275" s="43">
        <f t="shared" si="286"/>
        <v>10000</v>
      </c>
      <c r="N275" s="43">
        <f t="shared" si="286"/>
        <v>10000</v>
      </c>
      <c r="O275" s="43">
        <f t="shared" si="286"/>
        <v>0</v>
      </c>
    </row>
    <row r="276" spans="1:15">
      <c r="A276" s="13"/>
      <c r="B276" s="22"/>
      <c r="C276" s="123" t="s">
        <v>32</v>
      </c>
      <c r="D276" s="51"/>
      <c r="E276" s="14"/>
      <c r="F276" s="14"/>
      <c r="G276" s="14">
        <v>4210</v>
      </c>
      <c r="H276" s="29">
        <f t="shared" si="285"/>
        <v>10000</v>
      </c>
      <c r="I276" s="1">
        <f t="shared" si="285"/>
        <v>10000</v>
      </c>
      <c r="J276" s="1">
        <f t="shared" si="285"/>
        <v>0</v>
      </c>
      <c r="K276" s="4"/>
      <c r="L276" s="4"/>
      <c r="M276" s="29">
        <f t="shared" si="286"/>
        <v>10000</v>
      </c>
      <c r="N276" s="1">
        <f t="shared" si="286"/>
        <v>10000</v>
      </c>
      <c r="O276" s="1">
        <f t="shared" si="286"/>
        <v>0</v>
      </c>
    </row>
    <row r="277" spans="1:15" ht="36">
      <c r="A277" s="13"/>
      <c r="B277" s="30"/>
      <c r="C277" s="47" t="s">
        <v>183</v>
      </c>
      <c r="D277" s="24" t="s">
        <v>22</v>
      </c>
      <c r="E277" s="52"/>
      <c r="F277" s="52"/>
      <c r="G277" s="52"/>
      <c r="H277" s="29">
        <f t="shared" ref="H277" si="287">SUM(I277:J277)</f>
        <v>10000</v>
      </c>
      <c r="I277" s="29">
        <v>10000</v>
      </c>
      <c r="J277" s="29">
        <v>0</v>
      </c>
      <c r="K277" s="4"/>
      <c r="L277" s="4"/>
      <c r="M277" s="29">
        <f t="shared" ref="M277" si="288">SUM(N277:O277)</f>
        <v>10000</v>
      </c>
      <c r="N277" s="29">
        <v>10000</v>
      </c>
      <c r="O277" s="29">
        <v>0</v>
      </c>
    </row>
    <row r="278" spans="1:15">
      <c r="A278" s="18">
        <v>27</v>
      </c>
      <c r="B278" s="19" t="s">
        <v>87</v>
      </c>
      <c r="C278" s="38"/>
      <c r="D278" s="39"/>
      <c r="E278" s="40"/>
      <c r="F278" s="40"/>
      <c r="G278" s="40"/>
      <c r="H278" s="3">
        <f>SUM(H279+H283)</f>
        <v>26277.279999999999</v>
      </c>
      <c r="I278" s="3">
        <f t="shared" ref="I278:J278" si="289">SUM(I279+I283)</f>
        <v>26277.279999999999</v>
      </c>
      <c r="J278" s="3">
        <f t="shared" si="289"/>
        <v>0</v>
      </c>
      <c r="K278" s="113"/>
      <c r="L278" s="113"/>
      <c r="M278" s="3">
        <f>SUM(M279+M283)</f>
        <v>26277.279999999999</v>
      </c>
      <c r="N278" s="3">
        <f t="shared" ref="N278:O278" si="290">SUM(N279+N283)</f>
        <v>26277.279999999999</v>
      </c>
      <c r="O278" s="3">
        <f t="shared" si="290"/>
        <v>0</v>
      </c>
    </row>
    <row r="279" spans="1:15" ht="24">
      <c r="A279" s="13" t="s">
        <v>88</v>
      </c>
      <c r="B279" s="22"/>
      <c r="C279" s="124" t="s">
        <v>214</v>
      </c>
      <c r="D279" s="24"/>
      <c r="E279" s="25">
        <v>754</v>
      </c>
      <c r="F279" s="14"/>
      <c r="G279" s="14"/>
      <c r="H279" s="2">
        <f t="shared" ref="H279:J281" si="291">SUM(H280)</f>
        <v>10000</v>
      </c>
      <c r="I279" s="2">
        <f t="shared" si="291"/>
        <v>10000</v>
      </c>
      <c r="J279" s="2">
        <f t="shared" si="291"/>
        <v>0</v>
      </c>
      <c r="K279" s="4"/>
      <c r="L279" s="4"/>
      <c r="M279" s="2">
        <f t="shared" ref="M279:O281" si="292">SUM(M280)</f>
        <v>10000</v>
      </c>
      <c r="N279" s="2">
        <f t="shared" si="292"/>
        <v>10000</v>
      </c>
      <c r="O279" s="2">
        <f t="shared" si="292"/>
        <v>0</v>
      </c>
    </row>
    <row r="280" spans="1:15">
      <c r="A280" s="13"/>
      <c r="B280" s="22"/>
      <c r="C280" s="125" t="s">
        <v>215</v>
      </c>
      <c r="D280" s="24"/>
      <c r="E280" s="14"/>
      <c r="F280" s="14">
        <v>75412</v>
      </c>
      <c r="G280" s="14"/>
      <c r="H280" s="29">
        <f t="shared" si="291"/>
        <v>10000</v>
      </c>
      <c r="I280" s="1">
        <f t="shared" si="291"/>
        <v>10000</v>
      </c>
      <c r="J280" s="1">
        <f t="shared" si="291"/>
        <v>0</v>
      </c>
      <c r="K280" s="4"/>
      <c r="L280" s="4"/>
      <c r="M280" s="29">
        <f t="shared" si="292"/>
        <v>10000</v>
      </c>
      <c r="N280" s="1">
        <f t="shared" si="292"/>
        <v>10000</v>
      </c>
      <c r="O280" s="1">
        <f t="shared" si="292"/>
        <v>0</v>
      </c>
    </row>
    <row r="281" spans="1:15">
      <c r="A281" s="13"/>
      <c r="B281" s="22"/>
      <c r="C281" s="27" t="s">
        <v>32</v>
      </c>
      <c r="D281" s="15"/>
      <c r="E281" s="14"/>
      <c r="F281" s="14"/>
      <c r="G281" s="14">
        <v>4210</v>
      </c>
      <c r="H281" s="29">
        <f>SUM(H282)</f>
        <v>10000</v>
      </c>
      <c r="I281" s="1">
        <f t="shared" si="291"/>
        <v>10000</v>
      </c>
      <c r="J281" s="1">
        <f t="shared" si="291"/>
        <v>0</v>
      </c>
      <c r="K281" s="4"/>
      <c r="L281" s="4"/>
      <c r="M281" s="29">
        <f>SUM(M282)</f>
        <v>10000</v>
      </c>
      <c r="N281" s="1">
        <f t="shared" si="292"/>
        <v>10000</v>
      </c>
      <c r="O281" s="1">
        <f t="shared" si="292"/>
        <v>0</v>
      </c>
    </row>
    <row r="282" spans="1:15" ht="36">
      <c r="A282" s="13"/>
      <c r="B282" s="22"/>
      <c r="C282" s="126" t="s">
        <v>212</v>
      </c>
      <c r="D282" s="24" t="s">
        <v>22</v>
      </c>
      <c r="E282" s="52"/>
      <c r="F282" s="52"/>
      <c r="G282" s="52"/>
      <c r="H282" s="29">
        <f t="shared" ref="H282" si="293">SUM(I282:J282)</f>
        <v>10000</v>
      </c>
      <c r="I282" s="29">
        <v>10000</v>
      </c>
      <c r="J282" s="29">
        <v>0</v>
      </c>
      <c r="K282" s="4"/>
      <c r="L282" s="4"/>
      <c r="M282" s="29">
        <f t="shared" ref="M282" si="294">SUM(N282:O282)</f>
        <v>10000</v>
      </c>
      <c r="N282" s="29">
        <v>10000</v>
      </c>
      <c r="O282" s="29">
        <v>0</v>
      </c>
    </row>
    <row r="283" spans="1:15" ht="24">
      <c r="A283" s="13"/>
      <c r="B283" s="22"/>
      <c r="C283" s="79" t="s">
        <v>9</v>
      </c>
      <c r="D283" s="24"/>
      <c r="E283" s="25">
        <v>921</v>
      </c>
      <c r="F283" s="25"/>
      <c r="G283" s="25"/>
      <c r="H283" s="2">
        <f>SUM(H284+H287)</f>
        <v>16277.279999999999</v>
      </c>
      <c r="I283" s="2">
        <f t="shared" ref="I283:J283" si="295">SUM(I284+I287)</f>
        <v>16277.279999999999</v>
      </c>
      <c r="J283" s="2">
        <f t="shared" si="295"/>
        <v>0</v>
      </c>
      <c r="K283" s="4"/>
      <c r="L283" s="4"/>
      <c r="M283" s="2">
        <f>SUM(M284+M287)</f>
        <v>16277.279999999999</v>
      </c>
      <c r="N283" s="2">
        <f t="shared" ref="N283:O283" si="296">SUM(N284+N287)</f>
        <v>16277.279999999999</v>
      </c>
      <c r="O283" s="2">
        <f t="shared" si="296"/>
        <v>0</v>
      </c>
    </row>
    <row r="284" spans="1:15" ht="24">
      <c r="A284" s="13"/>
      <c r="B284" s="22"/>
      <c r="C284" s="99" t="s">
        <v>10</v>
      </c>
      <c r="D284" s="24"/>
      <c r="E284" s="25"/>
      <c r="F284" s="14">
        <v>92109</v>
      </c>
      <c r="G284" s="25"/>
      <c r="H284" s="1">
        <f t="shared" ref="H284:J284" si="297">SUM(H285)</f>
        <v>9000</v>
      </c>
      <c r="I284" s="1">
        <f t="shared" si="297"/>
        <v>9000</v>
      </c>
      <c r="J284" s="1">
        <f t="shared" si="297"/>
        <v>0</v>
      </c>
      <c r="K284" s="4"/>
      <c r="L284" s="4"/>
      <c r="M284" s="1">
        <f t="shared" ref="M284:O285" si="298">SUM(M285)</f>
        <v>9000</v>
      </c>
      <c r="N284" s="1">
        <f t="shared" si="298"/>
        <v>9000</v>
      </c>
      <c r="O284" s="1">
        <f t="shared" si="298"/>
        <v>0</v>
      </c>
    </row>
    <row r="285" spans="1:15">
      <c r="A285" s="13"/>
      <c r="B285" s="22"/>
      <c r="C285" s="45" t="s">
        <v>32</v>
      </c>
      <c r="D285" s="15"/>
      <c r="E285" s="14"/>
      <c r="F285" s="14"/>
      <c r="G285" s="14">
        <v>4210</v>
      </c>
      <c r="H285" s="1">
        <f>SUM(H286)</f>
        <v>9000</v>
      </c>
      <c r="I285" s="1">
        <f t="shared" ref="I285:J285" si="299">SUM(I286)</f>
        <v>9000</v>
      </c>
      <c r="J285" s="1">
        <f t="shared" si="299"/>
        <v>0</v>
      </c>
      <c r="K285" s="4"/>
      <c r="L285" s="4"/>
      <c r="M285" s="1">
        <f>SUM(M286)</f>
        <v>9000</v>
      </c>
      <c r="N285" s="1">
        <f t="shared" si="298"/>
        <v>9000</v>
      </c>
      <c r="O285" s="1">
        <f t="shared" si="298"/>
        <v>0</v>
      </c>
    </row>
    <row r="286" spans="1:15" ht="36">
      <c r="A286" s="13" t="s">
        <v>188</v>
      </c>
      <c r="B286" s="30"/>
      <c r="C286" s="47" t="s">
        <v>184</v>
      </c>
      <c r="D286" s="24" t="s">
        <v>22</v>
      </c>
      <c r="E286" s="25"/>
      <c r="F286" s="25"/>
      <c r="G286" s="25"/>
      <c r="H286" s="29">
        <f t="shared" ref="H286" si="300">SUM(I286:J286)</f>
        <v>9000</v>
      </c>
      <c r="I286" s="1">
        <v>9000</v>
      </c>
      <c r="J286" s="1">
        <v>0</v>
      </c>
      <c r="K286" s="4"/>
      <c r="L286" s="4"/>
      <c r="M286" s="29">
        <f t="shared" ref="M286" si="301">SUM(N286:O286)</f>
        <v>9000</v>
      </c>
      <c r="N286" s="1">
        <v>9000</v>
      </c>
      <c r="O286" s="1">
        <v>0</v>
      </c>
    </row>
    <row r="287" spans="1:15">
      <c r="A287" s="13"/>
      <c r="B287" s="22"/>
      <c r="C287" s="65" t="s">
        <v>7</v>
      </c>
      <c r="D287" s="15"/>
      <c r="E287" s="14"/>
      <c r="F287" s="14">
        <v>92195</v>
      </c>
      <c r="G287" s="14"/>
      <c r="H287" s="1">
        <f>SUM(H288)</f>
        <v>7277.28</v>
      </c>
      <c r="I287" s="1">
        <f t="shared" ref="I287:J288" si="302">SUM(I288)</f>
        <v>7277.28</v>
      </c>
      <c r="J287" s="1">
        <f t="shared" si="302"/>
        <v>0</v>
      </c>
      <c r="K287" s="4"/>
      <c r="L287" s="4"/>
      <c r="M287" s="1">
        <f>SUM(M288)</f>
        <v>7277.28</v>
      </c>
      <c r="N287" s="1">
        <f t="shared" ref="N287:O288" si="303">SUM(N288)</f>
        <v>7277.28</v>
      </c>
      <c r="O287" s="1">
        <f t="shared" si="303"/>
        <v>0</v>
      </c>
    </row>
    <row r="288" spans="1:15">
      <c r="A288" s="13"/>
      <c r="B288" s="22"/>
      <c r="C288" s="27" t="s">
        <v>34</v>
      </c>
      <c r="D288" s="24"/>
      <c r="E288" s="52"/>
      <c r="F288" s="52"/>
      <c r="G288" s="14">
        <v>4300</v>
      </c>
      <c r="H288" s="1">
        <f>SUM(H289)</f>
        <v>7277.28</v>
      </c>
      <c r="I288" s="1">
        <f t="shared" si="302"/>
        <v>7277.28</v>
      </c>
      <c r="J288" s="1">
        <f t="shared" si="302"/>
        <v>0</v>
      </c>
      <c r="K288" s="4"/>
      <c r="L288" s="4"/>
      <c r="M288" s="1">
        <f>SUM(M289)</f>
        <v>7277.28</v>
      </c>
      <c r="N288" s="1">
        <f t="shared" si="303"/>
        <v>7277.28</v>
      </c>
      <c r="O288" s="1">
        <f t="shared" si="303"/>
        <v>0</v>
      </c>
    </row>
    <row r="289" spans="1:15" ht="36.75" thickBot="1">
      <c r="A289" s="13" t="s">
        <v>189</v>
      </c>
      <c r="B289" s="22"/>
      <c r="C289" s="81" t="s">
        <v>185</v>
      </c>
      <c r="D289" s="24" t="s">
        <v>22</v>
      </c>
      <c r="E289" s="14"/>
      <c r="F289" s="14"/>
      <c r="G289" s="14"/>
      <c r="H289" s="29">
        <f t="shared" ref="H289" si="304">SUM(I289:J289)</f>
        <v>7277.28</v>
      </c>
      <c r="I289" s="29">
        <v>7277.28</v>
      </c>
      <c r="J289" s="29">
        <v>0</v>
      </c>
      <c r="K289" s="4"/>
      <c r="L289" s="4"/>
      <c r="M289" s="29">
        <f t="shared" ref="M289" si="305">SUM(N289:O289)</f>
        <v>7277.28</v>
      </c>
      <c r="N289" s="29">
        <v>7277.28</v>
      </c>
      <c r="O289" s="29">
        <v>0</v>
      </c>
    </row>
    <row r="290" spans="1:15">
      <c r="A290" s="18">
        <v>28</v>
      </c>
      <c r="B290" s="19" t="s">
        <v>89</v>
      </c>
      <c r="C290" s="38"/>
      <c r="D290" s="39"/>
      <c r="E290" s="40"/>
      <c r="F290" s="40"/>
      <c r="G290" s="40"/>
      <c r="H290" s="3">
        <f>SUM(H299)</f>
        <v>55084.86</v>
      </c>
      <c r="I290" s="3">
        <f t="shared" ref="I290:J290" si="306">SUM(I299)</f>
        <v>0</v>
      </c>
      <c r="J290" s="3">
        <f t="shared" si="306"/>
        <v>55084.86</v>
      </c>
      <c r="K290" s="156">
        <f>SUM(K291+K295)</f>
        <v>55084.86</v>
      </c>
      <c r="L290" s="156">
        <f>SUM(L291+L295+L299)</f>
        <v>-55084.86</v>
      </c>
      <c r="M290" s="3">
        <f>SUM(M291+M295)</f>
        <v>55084.86</v>
      </c>
      <c r="N290" s="3">
        <f>SUM(N291+N295)</f>
        <v>55084.86</v>
      </c>
      <c r="O290" s="3">
        <f>SUM(O299)</f>
        <v>0</v>
      </c>
    </row>
    <row r="291" spans="1:15" s="157" customFormat="1">
      <c r="A291" s="68" t="s">
        <v>90</v>
      </c>
      <c r="B291" s="69"/>
      <c r="C291" s="23" t="s">
        <v>5</v>
      </c>
      <c r="D291" s="24"/>
      <c r="E291" s="25">
        <v>600</v>
      </c>
      <c r="F291" s="25"/>
      <c r="G291" s="25"/>
      <c r="H291" s="43">
        <f t="shared" ref="H291:H293" si="307">J291+I291</f>
        <v>0</v>
      </c>
      <c r="I291" s="43">
        <v>0</v>
      </c>
      <c r="J291" s="43">
        <v>0</v>
      </c>
      <c r="K291" s="43">
        <f>SUM(K292)</f>
        <v>40084.86</v>
      </c>
      <c r="L291" s="43">
        <v>0</v>
      </c>
      <c r="M291" s="43">
        <f t="shared" ref="M291:M293" si="308">SUM(N291:O291)</f>
        <v>40084.86</v>
      </c>
      <c r="N291" s="43">
        <f>SUM(N292)</f>
        <v>40084.86</v>
      </c>
      <c r="O291" s="43">
        <v>0</v>
      </c>
    </row>
    <row r="292" spans="1:15" s="157" customFormat="1">
      <c r="A292" s="68"/>
      <c r="B292" s="69"/>
      <c r="C292" s="27" t="s">
        <v>28</v>
      </c>
      <c r="D292" s="24"/>
      <c r="E292" s="14"/>
      <c r="F292" s="14">
        <v>60017</v>
      </c>
      <c r="G292" s="14"/>
      <c r="H292" s="44">
        <f t="shared" si="307"/>
        <v>0</v>
      </c>
      <c r="I292" s="44">
        <v>0</v>
      </c>
      <c r="J292" s="44">
        <v>0</v>
      </c>
      <c r="K292" s="44">
        <f>SUM(K293)</f>
        <v>40084.86</v>
      </c>
      <c r="L292" s="44">
        <v>0</v>
      </c>
      <c r="M292" s="44">
        <f t="shared" si="308"/>
        <v>40084.86</v>
      </c>
      <c r="N292" s="44">
        <f>SUM(N293)</f>
        <v>40084.86</v>
      </c>
      <c r="O292" s="44">
        <v>0</v>
      </c>
    </row>
    <row r="293" spans="1:15" s="157" customFormat="1">
      <c r="A293" s="68"/>
      <c r="B293" s="69"/>
      <c r="C293" s="27" t="s">
        <v>29</v>
      </c>
      <c r="D293" s="24"/>
      <c r="E293" s="14"/>
      <c r="F293" s="14"/>
      <c r="G293" s="14">
        <v>4270</v>
      </c>
      <c r="H293" s="44">
        <f t="shared" si="307"/>
        <v>0</v>
      </c>
      <c r="I293" s="44">
        <v>0</v>
      </c>
      <c r="J293" s="44">
        <v>0</v>
      </c>
      <c r="K293" s="44">
        <f>SUM(K294)</f>
        <v>40084.86</v>
      </c>
      <c r="L293" s="44">
        <v>0</v>
      </c>
      <c r="M293" s="44">
        <f t="shared" si="308"/>
        <v>40084.86</v>
      </c>
      <c r="N293" s="44">
        <f t="shared" ref="N293" si="309">I293+K293</f>
        <v>40084.86</v>
      </c>
      <c r="O293" s="44">
        <v>0</v>
      </c>
    </row>
    <row r="294" spans="1:15" s="157" customFormat="1" ht="24">
      <c r="A294" s="41"/>
      <c r="B294" s="42"/>
      <c r="C294" s="158" t="s">
        <v>240</v>
      </c>
      <c r="D294" s="90" t="s">
        <v>21</v>
      </c>
      <c r="E294" s="49"/>
      <c r="F294" s="49"/>
      <c r="G294" s="49"/>
      <c r="H294" s="44">
        <f>J294+I294</f>
        <v>0</v>
      </c>
      <c r="I294" s="44">
        <v>0</v>
      </c>
      <c r="J294" s="44">
        <v>0</v>
      </c>
      <c r="K294" s="60">
        <v>40084.86</v>
      </c>
      <c r="L294" s="60">
        <v>0</v>
      </c>
      <c r="M294" s="44">
        <f>SUM(N294:O294)</f>
        <v>40084.86</v>
      </c>
      <c r="N294" s="44">
        <f>I294+K294</f>
        <v>40084.86</v>
      </c>
      <c r="O294" s="44">
        <v>0</v>
      </c>
    </row>
    <row r="295" spans="1:15" ht="24">
      <c r="A295" s="13" t="s">
        <v>236</v>
      </c>
      <c r="B295" s="22"/>
      <c r="C295" s="23" t="s">
        <v>31</v>
      </c>
      <c r="D295" s="51"/>
      <c r="E295" s="25">
        <v>900</v>
      </c>
      <c r="F295" s="52"/>
      <c r="G295" s="14"/>
      <c r="H295" s="2">
        <f t="shared" ref="H295:L297" si="310">SUM(H296)</f>
        <v>0</v>
      </c>
      <c r="I295" s="2">
        <f t="shared" si="310"/>
        <v>0</v>
      </c>
      <c r="J295" s="2">
        <f t="shared" si="310"/>
        <v>0</v>
      </c>
      <c r="K295" s="2">
        <f t="shared" si="310"/>
        <v>15000</v>
      </c>
      <c r="L295" s="2">
        <f t="shared" si="310"/>
        <v>0</v>
      </c>
      <c r="M295" s="2">
        <f t="shared" ref="M295:O297" si="311">SUM(M296)</f>
        <v>15000</v>
      </c>
      <c r="N295" s="2">
        <f t="shared" si="311"/>
        <v>15000</v>
      </c>
      <c r="O295" s="2">
        <f t="shared" si="311"/>
        <v>0</v>
      </c>
    </row>
    <row r="296" spans="1:15">
      <c r="A296" s="13"/>
      <c r="B296" s="22"/>
      <c r="C296" s="65" t="s">
        <v>7</v>
      </c>
      <c r="D296" s="24"/>
      <c r="E296" s="52"/>
      <c r="F296" s="14">
        <v>90095</v>
      </c>
      <c r="G296" s="14"/>
      <c r="H296" s="1">
        <f t="shared" si="310"/>
        <v>0</v>
      </c>
      <c r="I296" s="1">
        <f t="shared" si="310"/>
        <v>0</v>
      </c>
      <c r="J296" s="1">
        <f t="shared" si="310"/>
        <v>0</v>
      </c>
      <c r="K296" s="1">
        <f t="shared" si="310"/>
        <v>15000</v>
      </c>
      <c r="L296" s="1">
        <f t="shared" si="310"/>
        <v>0</v>
      </c>
      <c r="M296" s="1">
        <f t="shared" si="311"/>
        <v>15000</v>
      </c>
      <c r="N296" s="1">
        <f t="shared" si="311"/>
        <v>15000</v>
      </c>
      <c r="O296" s="1">
        <f t="shared" si="311"/>
        <v>0</v>
      </c>
    </row>
    <row r="297" spans="1:15">
      <c r="A297" s="13"/>
      <c r="B297" s="30"/>
      <c r="C297" s="27" t="s">
        <v>29</v>
      </c>
      <c r="D297" s="24"/>
      <c r="E297" s="14"/>
      <c r="F297" s="14"/>
      <c r="G297" s="14">
        <v>4270</v>
      </c>
      <c r="H297" s="1">
        <f>SUM(H298)</f>
        <v>0</v>
      </c>
      <c r="I297" s="1">
        <f t="shared" si="310"/>
        <v>0</v>
      </c>
      <c r="J297" s="1">
        <f t="shared" si="310"/>
        <v>0</v>
      </c>
      <c r="K297" s="1">
        <f t="shared" si="310"/>
        <v>15000</v>
      </c>
      <c r="L297" s="1">
        <f t="shared" si="310"/>
        <v>0</v>
      </c>
      <c r="M297" s="1">
        <f>SUM(M298)</f>
        <v>15000</v>
      </c>
      <c r="N297" s="1">
        <f t="shared" si="311"/>
        <v>15000</v>
      </c>
      <c r="O297" s="1">
        <f t="shared" si="311"/>
        <v>0</v>
      </c>
    </row>
    <row r="298" spans="1:15">
      <c r="A298" s="13"/>
      <c r="B298" s="30"/>
      <c r="C298" s="47" t="s">
        <v>241</v>
      </c>
      <c r="D298" s="90" t="s">
        <v>21</v>
      </c>
      <c r="E298" s="52"/>
      <c r="F298" s="52"/>
      <c r="G298" s="52"/>
      <c r="H298" s="29">
        <f t="shared" ref="H298" si="312">SUM(I298:J298)</f>
        <v>0</v>
      </c>
      <c r="I298" s="1">
        <v>0</v>
      </c>
      <c r="J298" s="29">
        <v>0</v>
      </c>
      <c r="K298" s="4">
        <v>15000</v>
      </c>
      <c r="L298" s="4">
        <v>0</v>
      </c>
      <c r="M298" s="29">
        <f t="shared" ref="M298" si="313">SUM(N298:O298)</f>
        <v>15000</v>
      </c>
      <c r="N298" s="1">
        <f>SUM(I298+K298)</f>
        <v>15000</v>
      </c>
      <c r="O298" s="29">
        <v>0</v>
      </c>
    </row>
    <row r="299" spans="1:15" ht="24">
      <c r="A299" s="13" t="s">
        <v>237</v>
      </c>
      <c r="B299" s="22"/>
      <c r="C299" s="79" t="s">
        <v>9</v>
      </c>
      <c r="D299" s="24"/>
      <c r="E299" s="25">
        <v>921</v>
      </c>
      <c r="F299" s="14"/>
      <c r="G299" s="14"/>
      <c r="H299" s="2">
        <f>SUM(H300)</f>
        <v>55084.86</v>
      </c>
      <c r="I299" s="2">
        <f t="shared" ref="I299:J301" si="314">SUM(I300)</f>
        <v>0</v>
      </c>
      <c r="J299" s="2">
        <f t="shared" si="314"/>
        <v>55084.86</v>
      </c>
      <c r="K299" s="152">
        <f t="shared" ref="K299:M301" si="315">SUM(K300)</f>
        <v>0</v>
      </c>
      <c r="L299" s="152">
        <f t="shared" si="315"/>
        <v>-55084.86</v>
      </c>
      <c r="M299" s="2">
        <f t="shared" si="315"/>
        <v>0</v>
      </c>
      <c r="N299" s="2">
        <f t="shared" ref="N299:O301" si="316">SUM(N300)</f>
        <v>0</v>
      </c>
      <c r="O299" s="2">
        <f t="shared" si="316"/>
        <v>0</v>
      </c>
    </row>
    <row r="300" spans="1:15">
      <c r="A300" s="13"/>
      <c r="B300" s="22"/>
      <c r="C300" s="27" t="s">
        <v>7</v>
      </c>
      <c r="D300" s="15"/>
      <c r="E300" s="14"/>
      <c r="F300" s="14">
        <v>92195</v>
      </c>
      <c r="G300" s="14"/>
      <c r="H300" s="1">
        <f>SUM(H301)</f>
        <v>55084.86</v>
      </c>
      <c r="I300" s="1">
        <f t="shared" si="314"/>
        <v>0</v>
      </c>
      <c r="J300" s="1">
        <f t="shared" si="314"/>
        <v>55084.86</v>
      </c>
      <c r="K300" s="4">
        <f t="shared" si="315"/>
        <v>0</v>
      </c>
      <c r="L300" s="4">
        <f t="shared" si="315"/>
        <v>-55084.86</v>
      </c>
      <c r="M300" s="1">
        <f t="shared" si="315"/>
        <v>0</v>
      </c>
      <c r="N300" s="1">
        <f t="shared" si="316"/>
        <v>0</v>
      </c>
      <c r="O300" s="1">
        <f t="shared" si="316"/>
        <v>0</v>
      </c>
    </row>
    <row r="301" spans="1:15" ht="24">
      <c r="A301" s="13"/>
      <c r="B301" s="22"/>
      <c r="C301" s="45" t="s">
        <v>4</v>
      </c>
      <c r="D301" s="15"/>
      <c r="E301" s="14"/>
      <c r="F301" s="14"/>
      <c r="G301" s="14">
        <v>6050</v>
      </c>
      <c r="H301" s="1">
        <f>SUM(H302)</f>
        <v>55084.86</v>
      </c>
      <c r="I301" s="1">
        <f t="shared" si="314"/>
        <v>0</v>
      </c>
      <c r="J301" s="1">
        <f t="shared" si="314"/>
        <v>55084.86</v>
      </c>
      <c r="K301" s="4">
        <f t="shared" si="315"/>
        <v>0</v>
      </c>
      <c r="L301" s="4">
        <f t="shared" si="315"/>
        <v>-55084.86</v>
      </c>
      <c r="M301" s="1">
        <f t="shared" si="315"/>
        <v>0</v>
      </c>
      <c r="N301" s="1">
        <f t="shared" si="316"/>
        <v>0</v>
      </c>
      <c r="O301" s="1">
        <f t="shared" si="316"/>
        <v>0</v>
      </c>
    </row>
    <row r="302" spans="1:15" ht="36">
      <c r="A302" s="13"/>
      <c r="B302" s="127"/>
      <c r="C302" s="47" t="s">
        <v>186</v>
      </c>
      <c r="D302" s="24" t="s">
        <v>22</v>
      </c>
      <c r="E302" s="52"/>
      <c r="F302" s="52"/>
      <c r="G302" s="52"/>
      <c r="H302" s="29">
        <f t="shared" ref="H302" si="317">SUM(I302:J302)</f>
        <v>55084.86</v>
      </c>
      <c r="I302" s="1">
        <v>0</v>
      </c>
      <c r="J302" s="29">
        <v>55084.86</v>
      </c>
      <c r="K302" s="4">
        <v>0</v>
      </c>
      <c r="L302" s="4">
        <v>-55084.86</v>
      </c>
      <c r="M302" s="29">
        <f t="shared" ref="M302" si="318">SUM(N302:O302)</f>
        <v>0</v>
      </c>
      <c r="N302" s="1">
        <v>0</v>
      </c>
      <c r="O302" s="29">
        <v>0</v>
      </c>
    </row>
    <row r="303" spans="1:15">
      <c r="A303" s="18">
        <v>29</v>
      </c>
      <c r="B303" s="19" t="s">
        <v>91</v>
      </c>
      <c r="C303" s="38"/>
      <c r="D303" s="39"/>
      <c r="E303" s="40"/>
      <c r="F303" s="40"/>
      <c r="G303" s="40"/>
      <c r="H303" s="3">
        <f t="shared" ref="H303:J304" si="319">SUM(H304)</f>
        <v>24303.31</v>
      </c>
      <c r="I303" s="3">
        <f t="shared" si="319"/>
        <v>0</v>
      </c>
      <c r="J303" s="3">
        <f t="shared" si="319"/>
        <v>24303.31</v>
      </c>
      <c r="K303" s="113"/>
      <c r="L303" s="113"/>
      <c r="M303" s="3">
        <f t="shared" ref="M303:O304" si="320">SUM(M304)</f>
        <v>24303.31</v>
      </c>
      <c r="N303" s="3">
        <f t="shared" si="320"/>
        <v>0</v>
      </c>
      <c r="O303" s="3">
        <f t="shared" si="320"/>
        <v>24303.31</v>
      </c>
    </row>
    <row r="304" spans="1:15" ht="24">
      <c r="A304" s="13" t="s">
        <v>92</v>
      </c>
      <c r="B304" s="22"/>
      <c r="C304" s="23" t="s">
        <v>31</v>
      </c>
      <c r="D304" s="51"/>
      <c r="E304" s="25">
        <v>900</v>
      </c>
      <c r="F304" s="52"/>
      <c r="G304" s="14"/>
      <c r="H304" s="2">
        <f>SUM(H305)</f>
        <v>24303.31</v>
      </c>
      <c r="I304" s="2">
        <f t="shared" si="319"/>
        <v>0</v>
      </c>
      <c r="J304" s="2">
        <f t="shared" si="319"/>
        <v>24303.31</v>
      </c>
      <c r="K304" s="4"/>
      <c r="L304" s="4"/>
      <c r="M304" s="2">
        <f>SUM(M305)</f>
        <v>24303.31</v>
      </c>
      <c r="N304" s="2">
        <f t="shared" si="320"/>
        <v>0</v>
      </c>
      <c r="O304" s="2">
        <f t="shared" si="320"/>
        <v>24303.31</v>
      </c>
    </row>
    <row r="305" spans="1:15">
      <c r="A305" s="13"/>
      <c r="B305" s="22"/>
      <c r="C305" s="65" t="s">
        <v>8</v>
      </c>
      <c r="D305" s="24"/>
      <c r="E305" s="52"/>
      <c r="F305" s="14">
        <v>90015</v>
      </c>
      <c r="G305" s="14"/>
      <c r="H305" s="1">
        <f t="shared" ref="H305:J306" si="321">SUM(H306)</f>
        <v>24303.31</v>
      </c>
      <c r="I305" s="1">
        <f t="shared" si="321"/>
        <v>0</v>
      </c>
      <c r="J305" s="1">
        <f t="shared" si="321"/>
        <v>24303.31</v>
      </c>
      <c r="K305" s="4"/>
      <c r="L305" s="4"/>
      <c r="M305" s="1">
        <f t="shared" ref="M305:O306" si="322">SUM(M306)</f>
        <v>24303.31</v>
      </c>
      <c r="N305" s="1">
        <f t="shared" si="322"/>
        <v>0</v>
      </c>
      <c r="O305" s="1">
        <f t="shared" si="322"/>
        <v>24303.31</v>
      </c>
    </row>
    <row r="306" spans="1:15" ht="24">
      <c r="A306" s="13"/>
      <c r="B306" s="22"/>
      <c r="C306" s="45" t="s">
        <v>4</v>
      </c>
      <c r="D306" s="15"/>
      <c r="E306" s="14"/>
      <c r="F306" s="14"/>
      <c r="G306" s="14">
        <v>6050</v>
      </c>
      <c r="H306" s="1">
        <f>SUM(H307)</f>
        <v>24303.31</v>
      </c>
      <c r="I306" s="1">
        <f t="shared" si="321"/>
        <v>0</v>
      </c>
      <c r="J306" s="1">
        <f t="shared" si="321"/>
        <v>24303.31</v>
      </c>
      <c r="K306" s="4"/>
      <c r="L306" s="4"/>
      <c r="M306" s="1">
        <f>SUM(M307)</f>
        <v>24303.31</v>
      </c>
      <c r="N306" s="1">
        <f t="shared" si="322"/>
        <v>0</v>
      </c>
      <c r="O306" s="1">
        <f t="shared" si="322"/>
        <v>24303.31</v>
      </c>
    </row>
    <row r="307" spans="1:15" ht="48">
      <c r="A307" s="13"/>
      <c r="B307" s="30"/>
      <c r="C307" s="59" t="s">
        <v>187</v>
      </c>
      <c r="D307" s="32" t="s">
        <v>21</v>
      </c>
      <c r="E307" s="52"/>
      <c r="F307" s="52"/>
      <c r="G307" s="52"/>
      <c r="H307" s="29">
        <f t="shared" ref="H307" si="323">SUM(I307:J307)</f>
        <v>24303.31</v>
      </c>
      <c r="I307" s="29">
        <v>0</v>
      </c>
      <c r="J307" s="29">
        <v>24303.31</v>
      </c>
      <c r="K307" s="4"/>
      <c r="L307" s="4"/>
      <c r="M307" s="29">
        <f t="shared" ref="M307" si="324">SUM(N307:O307)</f>
        <v>24303.31</v>
      </c>
      <c r="N307" s="29">
        <v>0</v>
      </c>
      <c r="O307" s="29">
        <v>24303.31</v>
      </c>
    </row>
    <row r="308" spans="1:15">
      <c r="A308" s="18">
        <v>30</v>
      </c>
      <c r="B308" s="19" t="s">
        <v>93</v>
      </c>
      <c r="C308" s="38"/>
      <c r="D308" s="39"/>
      <c r="E308" s="40"/>
      <c r="F308" s="40"/>
      <c r="G308" s="40"/>
      <c r="H308" s="3">
        <f>SUM(H309)</f>
        <v>22144.28</v>
      </c>
      <c r="I308" s="3">
        <f t="shared" ref="I308:J308" si="325">SUM(I309)</f>
        <v>0</v>
      </c>
      <c r="J308" s="3">
        <f t="shared" si="325"/>
        <v>22144.28</v>
      </c>
      <c r="K308" s="3"/>
      <c r="L308" s="3"/>
      <c r="M308" s="3">
        <f>SUM(M309)</f>
        <v>22144.28</v>
      </c>
      <c r="N308" s="3">
        <f t="shared" ref="N308:O308" si="326">SUM(N309)</f>
        <v>0</v>
      </c>
      <c r="O308" s="3">
        <f t="shared" si="326"/>
        <v>22144.28</v>
      </c>
    </row>
    <row r="309" spans="1:15" ht="24">
      <c r="A309" s="13"/>
      <c r="B309" s="22"/>
      <c r="C309" s="23" t="s">
        <v>31</v>
      </c>
      <c r="D309" s="51"/>
      <c r="E309" s="25">
        <v>900</v>
      </c>
      <c r="F309" s="52"/>
      <c r="G309" s="14"/>
      <c r="H309" s="2">
        <f t="shared" ref="H309:J311" si="327">SUM(H310)</f>
        <v>22144.28</v>
      </c>
      <c r="I309" s="2">
        <f t="shared" si="327"/>
        <v>0</v>
      </c>
      <c r="J309" s="2">
        <f t="shared" si="327"/>
        <v>22144.28</v>
      </c>
      <c r="K309" s="2"/>
      <c r="L309" s="2"/>
      <c r="M309" s="2">
        <f t="shared" ref="M309:O311" si="328">SUM(M310)</f>
        <v>22144.28</v>
      </c>
      <c r="N309" s="2">
        <f t="shared" si="328"/>
        <v>0</v>
      </c>
      <c r="O309" s="2">
        <f t="shared" si="328"/>
        <v>22144.28</v>
      </c>
    </row>
    <row r="310" spans="1:15">
      <c r="A310" s="13"/>
      <c r="B310" s="22"/>
      <c r="C310" s="65" t="s">
        <v>7</v>
      </c>
      <c r="D310" s="24"/>
      <c r="E310" s="52"/>
      <c r="F310" s="14">
        <v>90095</v>
      </c>
      <c r="G310" s="14"/>
      <c r="H310" s="1">
        <f t="shared" si="327"/>
        <v>22144.28</v>
      </c>
      <c r="I310" s="1">
        <f t="shared" si="327"/>
        <v>0</v>
      </c>
      <c r="J310" s="1">
        <f t="shared" si="327"/>
        <v>22144.28</v>
      </c>
      <c r="K310" s="1"/>
      <c r="L310" s="1"/>
      <c r="M310" s="1">
        <f t="shared" si="328"/>
        <v>22144.28</v>
      </c>
      <c r="N310" s="1">
        <f t="shared" si="328"/>
        <v>0</v>
      </c>
      <c r="O310" s="1">
        <f t="shared" si="328"/>
        <v>22144.28</v>
      </c>
    </row>
    <row r="311" spans="1:15" ht="24">
      <c r="A311" s="13"/>
      <c r="B311" s="22"/>
      <c r="C311" s="45" t="s">
        <v>4</v>
      </c>
      <c r="D311" s="24"/>
      <c r="E311" s="14"/>
      <c r="F311" s="14"/>
      <c r="G311" s="14">
        <v>6050</v>
      </c>
      <c r="H311" s="1">
        <f>SUM(H312)</f>
        <v>22144.28</v>
      </c>
      <c r="I311" s="1">
        <f t="shared" si="327"/>
        <v>0</v>
      </c>
      <c r="J311" s="1">
        <f t="shared" si="327"/>
        <v>22144.28</v>
      </c>
      <c r="K311" s="1"/>
      <c r="L311" s="1"/>
      <c r="M311" s="1">
        <f>SUM(M312)</f>
        <v>22144.28</v>
      </c>
      <c r="N311" s="1">
        <f t="shared" si="328"/>
        <v>0</v>
      </c>
      <c r="O311" s="1">
        <f t="shared" si="328"/>
        <v>22144.28</v>
      </c>
    </row>
    <row r="312" spans="1:15" ht="36">
      <c r="A312" s="13"/>
      <c r="B312" s="22"/>
      <c r="C312" s="105" t="s">
        <v>220</v>
      </c>
      <c r="D312" s="97" t="s">
        <v>22</v>
      </c>
      <c r="E312" s="52"/>
      <c r="F312" s="52"/>
      <c r="G312" s="52"/>
      <c r="H312" s="29">
        <f t="shared" ref="H312" si="329">SUM(I312:J312)</f>
        <v>22144.28</v>
      </c>
      <c r="I312" s="1">
        <v>0</v>
      </c>
      <c r="J312" s="29">
        <v>22144.28</v>
      </c>
      <c r="K312" s="4"/>
      <c r="L312" s="4"/>
      <c r="M312" s="29">
        <f t="shared" ref="M312" si="330">SUM(N312:O312)</f>
        <v>22144.28</v>
      </c>
      <c r="N312" s="1">
        <v>0</v>
      </c>
      <c r="O312" s="29">
        <v>22144.28</v>
      </c>
    </row>
    <row r="313" spans="1:15">
      <c r="A313" s="18">
        <v>31</v>
      </c>
      <c r="B313" s="19" t="s">
        <v>94</v>
      </c>
      <c r="C313" s="38"/>
      <c r="D313" s="39"/>
      <c r="E313" s="40"/>
      <c r="F313" s="40"/>
      <c r="G313" s="40"/>
      <c r="H313" s="3">
        <f>SUM(H314+H318)</f>
        <v>24118.239999999998</v>
      </c>
      <c r="I313" s="3">
        <f t="shared" ref="I313:J313" si="331">SUM(I314+I318)</f>
        <v>4118.24</v>
      </c>
      <c r="J313" s="3">
        <f t="shared" si="331"/>
        <v>20000</v>
      </c>
      <c r="K313" s="113"/>
      <c r="L313" s="113"/>
      <c r="M313" s="3">
        <f>SUM(M314+M318)</f>
        <v>24118.239999999998</v>
      </c>
      <c r="N313" s="3">
        <f t="shared" ref="N313:O313" si="332">SUM(N314+N318)</f>
        <v>4118.24</v>
      </c>
      <c r="O313" s="3">
        <f t="shared" si="332"/>
        <v>20000</v>
      </c>
    </row>
    <row r="314" spans="1:15" ht="24">
      <c r="A314" s="13" t="s">
        <v>95</v>
      </c>
      <c r="B314" s="22"/>
      <c r="C314" s="79" t="s">
        <v>9</v>
      </c>
      <c r="D314" s="51"/>
      <c r="E314" s="25">
        <v>921</v>
      </c>
      <c r="F314" s="52"/>
      <c r="G314" s="52"/>
      <c r="H314" s="2">
        <f t="shared" ref="H314:J316" si="333">SUM(H315)</f>
        <v>20000</v>
      </c>
      <c r="I314" s="2">
        <f t="shared" si="333"/>
        <v>0</v>
      </c>
      <c r="J314" s="2">
        <f t="shared" si="333"/>
        <v>20000</v>
      </c>
      <c r="K314" s="4"/>
      <c r="L314" s="4"/>
      <c r="M314" s="2">
        <f t="shared" ref="M314:O316" si="334">SUM(M315)</f>
        <v>20000</v>
      </c>
      <c r="N314" s="2">
        <f t="shared" si="334"/>
        <v>0</v>
      </c>
      <c r="O314" s="2">
        <f t="shared" si="334"/>
        <v>20000</v>
      </c>
    </row>
    <row r="315" spans="1:15" ht="24">
      <c r="A315" s="13"/>
      <c r="B315" s="22"/>
      <c r="C315" s="99" t="s">
        <v>10</v>
      </c>
      <c r="D315" s="24"/>
      <c r="E315" s="25"/>
      <c r="F315" s="14">
        <v>92109</v>
      </c>
      <c r="G315" s="52"/>
      <c r="H315" s="1">
        <f>SUM(H316)</f>
        <v>20000</v>
      </c>
      <c r="I315" s="1">
        <f t="shared" si="333"/>
        <v>0</v>
      </c>
      <c r="J315" s="1">
        <f t="shared" si="333"/>
        <v>20000</v>
      </c>
      <c r="K315" s="4"/>
      <c r="L315" s="4"/>
      <c r="M315" s="1">
        <f>SUM(M316)</f>
        <v>20000</v>
      </c>
      <c r="N315" s="1">
        <f t="shared" si="334"/>
        <v>0</v>
      </c>
      <c r="O315" s="1">
        <f t="shared" si="334"/>
        <v>20000</v>
      </c>
    </row>
    <row r="316" spans="1:15" ht="24">
      <c r="A316" s="13"/>
      <c r="B316" s="22"/>
      <c r="C316" s="45" t="s">
        <v>4</v>
      </c>
      <c r="D316" s="15"/>
      <c r="E316" s="14"/>
      <c r="F316" s="14"/>
      <c r="G316" s="14">
        <v>6050</v>
      </c>
      <c r="H316" s="1">
        <f t="shared" ref="H316" si="335">SUM(H317)</f>
        <v>20000</v>
      </c>
      <c r="I316" s="1">
        <f t="shared" si="333"/>
        <v>0</v>
      </c>
      <c r="J316" s="1">
        <f t="shared" si="333"/>
        <v>20000</v>
      </c>
      <c r="K316" s="4"/>
      <c r="L316" s="4"/>
      <c r="M316" s="1">
        <f t="shared" ref="M316" si="336">SUM(M317)</f>
        <v>20000</v>
      </c>
      <c r="N316" s="1">
        <f t="shared" si="334"/>
        <v>0</v>
      </c>
      <c r="O316" s="1">
        <f t="shared" si="334"/>
        <v>20000</v>
      </c>
    </row>
    <row r="317" spans="1:15" ht="36">
      <c r="A317" s="13"/>
      <c r="B317" s="30"/>
      <c r="C317" s="47" t="s">
        <v>197</v>
      </c>
      <c r="D317" s="24" t="s">
        <v>22</v>
      </c>
      <c r="E317" s="24"/>
      <c r="F317" s="52"/>
      <c r="G317" s="52"/>
      <c r="H317" s="29">
        <f t="shared" ref="H317" si="337">SUM(I317:J317)</f>
        <v>20000</v>
      </c>
      <c r="I317" s="29">
        <v>0</v>
      </c>
      <c r="J317" s="29">
        <v>20000</v>
      </c>
      <c r="K317" s="4"/>
      <c r="L317" s="4"/>
      <c r="M317" s="29">
        <f t="shared" ref="M317" si="338">SUM(N317:O317)</f>
        <v>20000</v>
      </c>
      <c r="N317" s="29">
        <v>0</v>
      </c>
      <c r="O317" s="29">
        <v>20000</v>
      </c>
    </row>
    <row r="318" spans="1:15" ht="24">
      <c r="A318" s="13"/>
      <c r="B318" s="22"/>
      <c r="C318" s="79" t="s">
        <v>9</v>
      </c>
      <c r="D318" s="24"/>
      <c r="E318" s="25">
        <v>921</v>
      </c>
      <c r="F318" s="14"/>
      <c r="G318" s="14"/>
      <c r="H318" s="2">
        <f>SUM(H319)</f>
        <v>4118.24</v>
      </c>
      <c r="I318" s="2">
        <f t="shared" ref="I318:J319" si="339">SUM(I319)</f>
        <v>4118.24</v>
      </c>
      <c r="J318" s="2">
        <f t="shared" si="339"/>
        <v>0</v>
      </c>
      <c r="K318" s="4"/>
      <c r="L318" s="4"/>
      <c r="M318" s="2">
        <f>SUM(M319)</f>
        <v>4118.24</v>
      </c>
      <c r="N318" s="2">
        <f t="shared" ref="N318:O319" si="340">SUM(N319)</f>
        <v>4118.24</v>
      </c>
      <c r="O318" s="2">
        <f t="shared" si="340"/>
        <v>0</v>
      </c>
    </row>
    <row r="319" spans="1:15">
      <c r="A319" s="13"/>
      <c r="B319" s="22"/>
      <c r="C319" s="27" t="s">
        <v>7</v>
      </c>
      <c r="D319" s="15"/>
      <c r="E319" s="14"/>
      <c r="F319" s="14">
        <v>92195</v>
      </c>
      <c r="G319" s="14"/>
      <c r="H319" s="1">
        <f>SUM(H320)</f>
        <v>4118.24</v>
      </c>
      <c r="I319" s="1">
        <f t="shared" si="339"/>
        <v>4118.24</v>
      </c>
      <c r="J319" s="1">
        <f t="shared" si="339"/>
        <v>0</v>
      </c>
      <c r="K319" s="4"/>
      <c r="L319" s="4"/>
      <c r="M319" s="1">
        <f>SUM(M320)</f>
        <v>4118.24</v>
      </c>
      <c r="N319" s="1">
        <f t="shared" si="340"/>
        <v>4118.24</v>
      </c>
      <c r="O319" s="1">
        <f t="shared" si="340"/>
        <v>0</v>
      </c>
    </row>
    <row r="320" spans="1:15">
      <c r="A320" s="13"/>
      <c r="B320" s="22"/>
      <c r="C320" s="27" t="s">
        <v>34</v>
      </c>
      <c r="D320" s="15"/>
      <c r="E320" s="14"/>
      <c r="F320" s="14"/>
      <c r="G320" s="14">
        <v>4300</v>
      </c>
      <c r="H320" s="1">
        <f>SUM(H321+H322)</f>
        <v>4118.24</v>
      </c>
      <c r="I320" s="1">
        <f t="shared" ref="I320:J320" si="341">SUM(I321+I322)</f>
        <v>4118.24</v>
      </c>
      <c r="J320" s="1">
        <f t="shared" si="341"/>
        <v>0</v>
      </c>
      <c r="K320" s="4"/>
      <c r="L320" s="4"/>
      <c r="M320" s="1">
        <f>SUM(M321+M322)</f>
        <v>4118.24</v>
      </c>
      <c r="N320" s="1">
        <f t="shared" ref="N320:O320" si="342">SUM(N321+N322)</f>
        <v>4118.24</v>
      </c>
      <c r="O320" s="1">
        <f t="shared" si="342"/>
        <v>0</v>
      </c>
    </row>
    <row r="321" spans="1:15" ht="48">
      <c r="A321" s="13" t="s">
        <v>96</v>
      </c>
      <c r="B321" s="22"/>
      <c r="C321" s="63" t="s">
        <v>198</v>
      </c>
      <c r="D321" s="24" t="s">
        <v>22</v>
      </c>
      <c r="E321" s="52"/>
      <c r="F321" s="52"/>
      <c r="G321" s="52"/>
      <c r="H321" s="29">
        <f t="shared" ref="H321:H322" si="343">SUM(I321:J321)</f>
        <v>2000</v>
      </c>
      <c r="I321" s="29">
        <v>2000</v>
      </c>
      <c r="J321" s="29">
        <v>0</v>
      </c>
      <c r="K321" s="4"/>
      <c r="L321" s="4"/>
      <c r="M321" s="29">
        <f t="shared" ref="M321:M322" si="344">SUM(N321:O321)</f>
        <v>2000</v>
      </c>
      <c r="N321" s="29">
        <v>2000</v>
      </c>
      <c r="O321" s="29">
        <v>0</v>
      </c>
    </row>
    <row r="322" spans="1:15" ht="36.75" thickBot="1">
      <c r="A322" s="13" t="s">
        <v>200</v>
      </c>
      <c r="B322" s="22"/>
      <c r="C322" s="81" t="s">
        <v>199</v>
      </c>
      <c r="D322" s="24" t="s">
        <v>22</v>
      </c>
      <c r="E322" s="24"/>
      <c r="F322" s="52"/>
      <c r="G322" s="52"/>
      <c r="H322" s="29">
        <f t="shared" si="343"/>
        <v>2118.2399999999998</v>
      </c>
      <c r="I322" s="29">
        <v>2118.2399999999998</v>
      </c>
      <c r="J322" s="1">
        <v>0</v>
      </c>
      <c r="K322" s="4"/>
      <c r="L322" s="4"/>
      <c r="M322" s="29">
        <f t="shared" si="344"/>
        <v>2118.2399999999998</v>
      </c>
      <c r="N322" s="29">
        <v>2118.2399999999998</v>
      </c>
      <c r="O322" s="1">
        <v>0</v>
      </c>
    </row>
    <row r="323" spans="1:15">
      <c r="A323" s="18">
        <v>32</v>
      </c>
      <c r="B323" s="19" t="s">
        <v>97</v>
      </c>
      <c r="C323" s="38"/>
      <c r="D323" s="39"/>
      <c r="E323" s="40"/>
      <c r="F323" s="40"/>
      <c r="G323" s="40"/>
      <c r="H323" s="3">
        <f t="shared" ref="H323:J326" si="345">SUM(H324)</f>
        <v>14248.42</v>
      </c>
      <c r="I323" s="3">
        <f t="shared" si="345"/>
        <v>14248.42</v>
      </c>
      <c r="J323" s="3">
        <f t="shared" si="345"/>
        <v>0</v>
      </c>
      <c r="K323" s="113"/>
      <c r="L323" s="113"/>
      <c r="M323" s="3">
        <f t="shared" ref="M323:O326" si="346">SUM(M324)</f>
        <v>14248.42</v>
      </c>
      <c r="N323" s="3">
        <f t="shared" si="346"/>
        <v>14248.42</v>
      </c>
      <c r="O323" s="3">
        <f t="shared" si="346"/>
        <v>0</v>
      </c>
    </row>
    <row r="324" spans="1:15">
      <c r="A324" s="13" t="s">
        <v>98</v>
      </c>
      <c r="B324" s="22"/>
      <c r="C324" s="23" t="s">
        <v>5</v>
      </c>
      <c r="D324" s="24"/>
      <c r="E324" s="25">
        <v>600</v>
      </c>
      <c r="F324" s="25"/>
      <c r="G324" s="25"/>
      <c r="H324" s="2">
        <f t="shared" si="345"/>
        <v>14248.42</v>
      </c>
      <c r="I324" s="2">
        <f t="shared" si="345"/>
        <v>14248.42</v>
      </c>
      <c r="J324" s="2">
        <f t="shared" si="345"/>
        <v>0</v>
      </c>
      <c r="K324" s="4"/>
      <c r="L324" s="4"/>
      <c r="M324" s="2">
        <f t="shared" si="346"/>
        <v>14248.42</v>
      </c>
      <c r="N324" s="2">
        <f t="shared" si="346"/>
        <v>14248.42</v>
      </c>
      <c r="O324" s="2">
        <f t="shared" si="346"/>
        <v>0</v>
      </c>
    </row>
    <row r="325" spans="1:15">
      <c r="A325" s="13"/>
      <c r="B325" s="22"/>
      <c r="C325" s="27" t="s">
        <v>28</v>
      </c>
      <c r="D325" s="24"/>
      <c r="E325" s="14"/>
      <c r="F325" s="14">
        <v>60017</v>
      </c>
      <c r="G325" s="14"/>
      <c r="H325" s="1">
        <f t="shared" si="345"/>
        <v>14248.42</v>
      </c>
      <c r="I325" s="1">
        <f t="shared" si="345"/>
        <v>14248.42</v>
      </c>
      <c r="J325" s="1">
        <f t="shared" si="345"/>
        <v>0</v>
      </c>
      <c r="K325" s="4"/>
      <c r="L325" s="4"/>
      <c r="M325" s="1">
        <f t="shared" si="346"/>
        <v>14248.42</v>
      </c>
      <c r="N325" s="1">
        <f t="shared" si="346"/>
        <v>14248.42</v>
      </c>
      <c r="O325" s="1">
        <f t="shared" si="346"/>
        <v>0</v>
      </c>
    </row>
    <row r="326" spans="1:15">
      <c r="A326" s="13"/>
      <c r="B326" s="22"/>
      <c r="C326" s="123" t="s">
        <v>29</v>
      </c>
      <c r="D326" s="24"/>
      <c r="E326" s="14"/>
      <c r="F326" s="14"/>
      <c r="G326" s="14">
        <v>4270</v>
      </c>
      <c r="H326" s="29">
        <f t="shared" si="345"/>
        <v>14248.42</v>
      </c>
      <c r="I326" s="1">
        <f t="shared" si="345"/>
        <v>14248.42</v>
      </c>
      <c r="J326" s="1">
        <f t="shared" si="345"/>
        <v>0</v>
      </c>
      <c r="K326" s="4"/>
      <c r="L326" s="4"/>
      <c r="M326" s="29">
        <f t="shared" si="346"/>
        <v>14248.42</v>
      </c>
      <c r="N326" s="1">
        <f t="shared" si="346"/>
        <v>14248.42</v>
      </c>
      <c r="O326" s="1">
        <f t="shared" si="346"/>
        <v>0</v>
      </c>
    </row>
    <row r="327" spans="1:15" ht="36">
      <c r="A327" s="13"/>
      <c r="B327" s="30"/>
      <c r="C327" s="47" t="s">
        <v>124</v>
      </c>
      <c r="D327" s="32" t="s">
        <v>21</v>
      </c>
      <c r="E327" s="52"/>
      <c r="F327" s="52"/>
      <c r="G327" s="52"/>
      <c r="H327" s="29">
        <f t="shared" ref="H327" si="347">SUM(I327:J327)</f>
        <v>14248.42</v>
      </c>
      <c r="I327" s="29">
        <v>14248.42</v>
      </c>
      <c r="J327" s="1">
        <v>0</v>
      </c>
      <c r="K327" s="4"/>
      <c r="L327" s="4"/>
      <c r="M327" s="29">
        <f t="shared" ref="M327" si="348">SUM(N327:O327)</f>
        <v>14248.42</v>
      </c>
      <c r="N327" s="29">
        <v>14248.42</v>
      </c>
      <c r="O327" s="1">
        <v>0</v>
      </c>
    </row>
    <row r="328" spans="1:15">
      <c r="A328" s="18">
        <v>33</v>
      </c>
      <c r="B328" s="19" t="s">
        <v>99</v>
      </c>
      <c r="C328" s="55"/>
      <c r="D328" s="39"/>
      <c r="E328" s="40"/>
      <c r="F328" s="40"/>
      <c r="G328" s="40"/>
      <c r="H328" s="3">
        <f t="shared" ref="H328:J328" si="349">SUM(H329+H333+H337+H341+H345)</f>
        <v>73215.679999999993</v>
      </c>
      <c r="I328" s="3">
        <f t="shared" si="349"/>
        <v>38215.68</v>
      </c>
      <c r="J328" s="3">
        <f t="shared" si="349"/>
        <v>35000</v>
      </c>
      <c r="K328" s="3"/>
      <c r="L328" s="3"/>
      <c r="M328" s="3">
        <f t="shared" ref="M328" si="350">SUM(M329+M333+M337+M341+M345)</f>
        <v>73215.679999999993</v>
      </c>
      <c r="N328" s="3">
        <f t="shared" ref="N328" si="351">SUM(N329+N333+N337+N341+N345)</f>
        <v>38215.68</v>
      </c>
      <c r="O328" s="3">
        <f t="shared" ref="O328" si="352">SUM(O329+O333+O337+O341+O345)</f>
        <v>35000</v>
      </c>
    </row>
    <row r="329" spans="1:15">
      <c r="A329" s="13" t="s">
        <v>100</v>
      </c>
      <c r="B329" s="22"/>
      <c r="C329" s="23" t="s">
        <v>5</v>
      </c>
      <c r="D329" s="24"/>
      <c r="E329" s="25">
        <v>600</v>
      </c>
      <c r="F329" s="25"/>
      <c r="G329" s="25"/>
      <c r="H329" s="2">
        <f t="shared" ref="H329:J331" si="353">SUM(H330)</f>
        <v>20000</v>
      </c>
      <c r="I329" s="2">
        <f t="shared" si="353"/>
        <v>0</v>
      </c>
      <c r="J329" s="2">
        <f t="shared" si="353"/>
        <v>20000</v>
      </c>
      <c r="K329" s="2"/>
      <c r="L329" s="2"/>
      <c r="M329" s="2">
        <f t="shared" ref="M329:O331" si="354">SUM(M330)</f>
        <v>20000</v>
      </c>
      <c r="N329" s="2">
        <f t="shared" si="354"/>
        <v>0</v>
      </c>
      <c r="O329" s="2">
        <f t="shared" si="354"/>
        <v>20000</v>
      </c>
    </row>
    <row r="330" spans="1:15">
      <c r="A330" s="13"/>
      <c r="B330" s="22"/>
      <c r="C330" s="27" t="s">
        <v>28</v>
      </c>
      <c r="D330" s="24"/>
      <c r="E330" s="14"/>
      <c r="F330" s="14">
        <v>60017</v>
      </c>
      <c r="G330" s="14"/>
      <c r="H330" s="1">
        <f t="shared" si="353"/>
        <v>20000</v>
      </c>
      <c r="I330" s="1">
        <f t="shared" si="353"/>
        <v>0</v>
      </c>
      <c r="J330" s="1">
        <f t="shared" si="353"/>
        <v>20000</v>
      </c>
      <c r="K330" s="1"/>
      <c r="L330" s="1"/>
      <c r="M330" s="1">
        <f t="shared" si="354"/>
        <v>20000</v>
      </c>
      <c r="N330" s="1">
        <f t="shared" si="354"/>
        <v>0</v>
      </c>
      <c r="O330" s="1">
        <f t="shared" si="354"/>
        <v>20000</v>
      </c>
    </row>
    <row r="331" spans="1:15" ht="24">
      <c r="A331" s="13"/>
      <c r="B331" s="22"/>
      <c r="C331" s="27" t="s">
        <v>4</v>
      </c>
      <c r="D331" s="15"/>
      <c r="E331" s="14"/>
      <c r="F331" s="14"/>
      <c r="G331" s="14">
        <v>6050</v>
      </c>
      <c r="H331" s="29">
        <f t="shared" si="353"/>
        <v>20000</v>
      </c>
      <c r="I331" s="1">
        <f t="shared" si="353"/>
        <v>0</v>
      </c>
      <c r="J331" s="1">
        <f t="shared" si="353"/>
        <v>20000</v>
      </c>
      <c r="K331" s="1"/>
      <c r="L331" s="1"/>
      <c r="M331" s="29">
        <f t="shared" si="354"/>
        <v>20000</v>
      </c>
      <c r="N331" s="1">
        <f t="shared" si="354"/>
        <v>0</v>
      </c>
      <c r="O331" s="1">
        <f t="shared" si="354"/>
        <v>20000</v>
      </c>
    </row>
    <row r="332" spans="1:15" ht="36">
      <c r="A332" s="13"/>
      <c r="B332" s="22"/>
      <c r="C332" s="128" t="s">
        <v>201</v>
      </c>
      <c r="D332" s="24" t="s">
        <v>22</v>
      </c>
      <c r="E332" s="52"/>
      <c r="F332" s="52"/>
      <c r="G332" s="52"/>
      <c r="H332" s="29">
        <f t="shared" ref="H332" si="355">SUM(I332:J332)</f>
        <v>20000</v>
      </c>
      <c r="I332" s="29">
        <v>0</v>
      </c>
      <c r="J332" s="1">
        <v>20000</v>
      </c>
      <c r="K332" s="4"/>
      <c r="L332" s="4"/>
      <c r="M332" s="29">
        <f t="shared" ref="M332" si="356">SUM(N332:O332)</f>
        <v>20000</v>
      </c>
      <c r="N332" s="29">
        <v>0</v>
      </c>
      <c r="O332" s="1">
        <v>20000</v>
      </c>
    </row>
    <row r="333" spans="1:15" ht="24">
      <c r="A333" s="13"/>
      <c r="B333" s="22"/>
      <c r="C333" s="23" t="s">
        <v>31</v>
      </c>
      <c r="D333" s="51"/>
      <c r="E333" s="25">
        <v>900</v>
      </c>
      <c r="F333" s="52"/>
      <c r="G333" s="14"/>
      <c r="H333" s="2">
        <f>SUM(H334)</f>
        <v>15000</v>
      </c>
      <c r="I333" s="2">
        <f t="shared" ref="I333:J333" si="357">SUM(I334)</f>
        <v>0</v>
      </c>
      <c r="J333" s="2">
        <f t="shared" si="357"/>
        <v>15000</v>
      </c>
      <c r="K333" s="152"/>
      <c r="L333" s="152"/>
      <c r="M333" s="2">
        <f>SUM(M334)</f>
        <v>15000</v>
      </c>
      <c r="N333" s="2">
        <f t="shared" ref="N333:O333" si="358">SUM(N334)</f>
        <v>0</v>
      </c>
      <c r="O333" s="2">
        <f t="shared" si="358"/>
        <v>15000</v>
      </c>
    </row>
    <row r="334" spans="1:15">
      <c r="A334" s="13"/>
      <c r="B334" s="22"/>
      <c r="C334" s="65" t="s">
        <v>8</v>
      </c>
      <c r="D334" s="24"/>
      <c r="E334" s="52"/>
      <c r="F334" s="14">
        <v>90015</v>
      </c>
      <c r="G334" s="14"/>
      <c r="H334" s="1">
        <f t="shared" ref="H334:J335" si="359">SUM(H335)</f>
        <v>15000</v>
      </c>
      <c r="I334" s="1">
        <f t="shared" si="359"/>
        <v>0</v>
      </c>
      <c r="J334" s="1">
        <f t="shared" si="359"/>
        <v>15000</v>
      </c>
      <c r="K334" s="4"/>
      <c r="L334" s="4"/>
      <c r="M334" s="1">
        <f t="shared" ref="M334:O335" si="360">SUM(M335)</f>
        <v>15000</v>
      </c>
      <c r="N334" s="1">
        <f t="shared" si="360"/>
        <v>0</v>
      </c>
      <c r="O334" s="1">
        <f t="shared" si="360"/>
        <v>15000</v>
      </c>
    </row>
    <row r="335" spans="1:15" ht="24">
      <c r="A335" s="13"/>
      <c r="B335" s="22"/>
      <c r="C335" s="45" t="s">
        <v>4</v>
      </c>
      <c r="D335" s="15"/>
      <c r="E335" s="14"/>
      <c r="F335" s="14"/>
      <c r="G335" s="14">
        <v>6050</v>
      </c>
      <c r="H335" s="1">
        <f>SUM(H336)</f>
        <v>15000</v>
      </c>
      <c r="I335" s="1">
        <f t="shared" si="359"/>
        <v>0</v>
      </c>
      <c r="J335" s="1">
        <f t="shared" si="359"/>
        <v>15000</v>
      </c>
      <c r="K335" s="4"/>
      <c r="L335" s="4"/>
      <c r="M335" s="1">
        <f>SUM(M336)</f>
        <v>15000</v>
      </c>
      <c r="N335" s="1">
        <f t="shared" si="360"/>
        <v>0</v>
      </c>
      <c r="O335" s="1">
        <f t="shared" si="360"/>
        <v>15000</v>
      </c>
    </row>
    <row r="336" spans="1:15" ht="36">
      <c r="A336" s="13"/>
      <c r="B336" s="30"/>
      <c r="C336" s="31" t="s">
        <v>202</v>
      </c>
      <c r="D336" s="32" t="s">
        <v>21</v>
      </c>
      <c r="E336" s="52"/>
      <c r="F336" s="52"/>
      <c r="G336" s="52"/>
      <c r="H336" s="29">
        <f t="shared" ref="H336" si="361">SUM(I336:J336)</f>
        <v>15000</v>
      </c>
      <c r="I336" s="29">
        <v>0</v>
      </c>
      <c r="J336" s="29">
        <v>15000</v>
      </c>
      <c r="K336" s="4"/>
      <c r="L336" s="4"/>
      <c r="M336" s="29">
        <f t="shared" ref="M336" si="362">SUM(N336:O336)</f>
        <v>15000</v>
      </c>
      <c r="N336" s="29">
        <v>0</v>
      </c>
      <c r="O336" s="29">
        <v>15000</v>
      </c>
    </row>
    <row r="337" spans="1:15" ht="24">
      <c r="A337" s="13"/>
      <c r="B337" s="22"/>
      <c r="C337" s="79" t="s">
        <v>9</v>
      </c>
      <c r="D337" s="24"/>
      <c r="E337" s="25">
        <v>921</v>
      </c>
      <c r="F337" s="14"/>
      <c r="G337" s="25"/>
      <c r="H337" s="2">
        <f t="shared" ref="H337:J338" si="363">SUM(H338)</f>
        <v>3000</v>
      </c>
      <c r="I337" s="2">
        <f t="shared" si="363"/>
        <v>3000</v>
      </c>
      <c r="J337" s="2">
        <f t="shared" si="363"/>
        <v>0</v>
      </c>
      <c r="K337" s="2"/>
      <c r="L337" s="2"/>
      <c r="M337" s="2">
        <f t="shared" ref="M337:O338" si="364">SUM(M338)</f>
        <v>3000</v>
      </c>
      <c r="N337" s="2">
        <f t="shared" si="364"/>
        <v>3000</v>
      </c>
      <c r="O337" s="2">
        <f t="shared" si="364"/>
        <v>0</v>
      </c>
    </row>
    <row r="338" spans="1:15" ht="24">
      <c r="A338" s="13"/>
      <c r="B338" s="22"/>
      <c r="C338" s="99" t="s">
        <v>10</v>
      </c>
      <c r="D338" s="24"/>
      <c r="E338" s="14"/>
      <c r="F338" s="14">
        <v>92109</v>
      </c>
      <c r="G338" s="14"/>
      <c r="H338" s="1">
        <f>SUM(H339)</f>
        <v>3000</v>
      </c>
      <c r="I338" s="1">
        <f t="shared" si="363"/>
        <v>3000</v>
      </c>
      <c r="J338" s="1">
        <f t="shared" si="363"/>
        <v>0</v>
      </c>
      <c r="K338" s="1"/>
      <c r="L338" s="1"/>
      <c r="M338" s="1">
        <f>SUM(M339)</f>
        <v>3000</v>
      </c>
      <c r="N338" s="1">
        <f t="shared" si="364"/>
        <v>3000</v>
      </c>
      <c r="O338" s="1">
        <f t="shared" si="364"/>
        <v>0</v>
      </c>
    </row>
    <row r="339" spans="1:15">
      <c r="A339" s="13"/>
      <c r="B339" s="22"/>
      <c r="C339" s="62" t="s">
        <v>32</v>
      </c>
      <c r="D339" s="24"/>
      <c r="E339" s="14"/>
      <c r="F339" s="14"/>
      <c r="G339" s="14">
        <v>4210</v>
      </c>
      <c r="H339" s="1">
        <f t="shared" ref="H339:J339" si="365">SUM(H340:H340)</f>
        <v>3000</v>
      </c>
      <c r="I339" s="1">
        <f t="shared" si="365"/>
        <v>3000</v>
      </c>
      <c r="J339" s="1">
        <f t="shared" si="365"/>
        <v>0</v>
      </c>
      <c r="K339" s="1"/>
      <c r="L339" s="1"/>
      <c r="M339" s="1">
        <f t="shared" ref="M339" si="366">SUM(M340:M340)</f>
        <v>3000</v>
      </c>
      <c r="N339" s="1">
        <f t="shared" ref="N339" si="367">SUM(N340:N340)</f>
        <v>3000</v>
      </c>
      <c r="O339" s="1">
        <f t="shared" ref="O339" si="368">SUM(O340:O340)</f>
        <v>0</v>
      </c>
    </row>
    <row r="340" spans="1:15" ht="36">
      <c r="A340" s="13"/>
      <c r="B340" s="22"/>
      <c r="C340" s="91" t="s">
        <v>218</v>
      </c>
      <c r="D340" s="24" t="s">
        <v>22</v>
      </c>
      <c r="E340" s="14"/>
      <c r="F340" s="14"/>
      <c r="G340" s="14"/>
      <c r="H340" s="29">
        <f>SUM(I340:J340)</f>
        <v>3000</v>
      </c>
      <c r="I340" s="1">
        <v>3000</v>
      </c>
      <c r="J340" s="1">
        <v>0</v>
      </c>
      <c r="K340" s="4"/>
      <c r="L340" s="4"/>
      <c r="M340" s="29">
        <f>SUM(N340:O340)</f>
        <v>3000</v>
      </c>
      <c r="N340" s="1">
        <v>3000</v>
      </c>
      <c r="O340" s="1">
        <v>0</v>
      </c>
    </row>
    <row r="341" spans="1:15" ht="24">
      <c r="A341" s="13"/>
      <c r="B341" s="22"/>
      <c r="C341" s="79" t="s">
        <v>9</v>
      </c>
      <c r="D341" s="24"/>
      <c r="E341" s="25">
        <v>921</v>
      </c>
      <c r="F341" s="14"/>
      <c r="G341" s="14"/>
      <c r="H341" s="2">
        <f>SUM(H342)</f>
        <v>15215.68</v>
      </c>
      <c r="I341" s="2">
        <f t="shared" ref="I341:J343" si="369">SUM(I342)</f>
        <v>15215.68</v>
      </c>
      <c r="J341" s="2">
        <f t="shared" si="369"/>
        <v>0</v>
      </c>
      <c r="K341" s="4"/>
      <c r="L341" s="4"/>
      <c r="M341" s="2">
        <f>SUM(M342)</f>
        <v>15215.68</v>
      </c>
      <c r="N341" s="2">
        <f t="shared" ref="N341:O343" si="370">SUM(N342)</f>
        <v>15215.68</v>
      </c>
      <c r="O341" s="2">
        <f t="shared" si="370"/>
        <v>0</v>
      </c>
    </row>
    <row r="342" spans="1:15">
      <c r="A342" s="13"/>
      <c r="B342" s="22"/>
      <c r="C342" s="27" t="s">
        <v>7</v>
      </c>
      <c r="D342" s="15"/>
      <c r="E342" s="14"/>
      <c r="F342" s="14">
        <v>92195</v>
      </c>
      <c r="G342" s="14"/>
      <c r="H342" s="1">
        <f>SUM(H343)</f>
        <v>15215.68</v>
      </c>
      <c r="I342" s="1">
        <f t="shared" si="369"/>
        <v>15215.68</v>
      </c>
      <c r="J342" s="1">
        <f t="shared" si="369"/>
        <v>0</v>
      </c>
      <c r="K342" s="4"/>
      <c r="L342" s="4"/>
      <c r="M342" s="1">
        <f>SUM(M343)</f>
        <v>15215.68</v>
      </c>
      <c r="N342" s="1">
        <f t="shared" si="370"/>
        <v>15215.68</v>
      </c>
      <c r="O342" s="1">
        <f t="shared" si="370"/>
        <v>0</v>
      </c>
    </row>
    <row r="343" spans="1:15">
      <c r="A343" s="129"/>
      <c r="B343" s="22"/>
      <c r="C343" s="27" t="s">
        <v>34</v>
      </c>
      <c r="D343" s="15"/>
      <c r="E343" s="14"/>
      <c r="F343" s="14"/>
      <c r="G343" s="14">
        <v>4300</v>
      </c>
      <c r="H343" s="1">
        <f>SUM(H344)</f>
        <v>15215.68</v>
      </c>
      <c r="I343" s="1">
        <f t="shared" si="369"/>
        <v>15215.68</v>
      </c>
      <c r="J343" s="1">
        <f t="shared" si="369"/>
        <v>0</v>
      </c>
      <c r="K343" s="4"/>
      <c r="L343" s="4"/>
      <c r="M343" s="1">
        <f>SUM(M344)</f>
        <v>15215.68</v>
      </c>
      <c r="N343" s="1">
        <f t="shared" si="370"/>
        <v>15215.68</v>
      </c>
      <c r="O343" s="1">
        <f t="shared" si="370"/>
        <v>0</v>
      </c>
    </row>
    <row r="344" spans="1:15" ht="36.75" thickBot="1">
      <c r="A344" s="13"/>
      <c r="B344" s="22"/>
      <c r="C344" s="130" t="s">
        <v>203</v>
      </c>
      <c r="D344" s="24" t="s">
        <v>22</v>
      </c>
      <c r="E344" s="52"/>
      <c r="F344" s="52"/>
      <c r="G344" s="52"/>
      <c r="H344" s="29">
        <f t="shared" ref="H344" si="371">SUM(I344:J344)</f>
        <v>15215.68</v>
      </c>
      <c r="I344" s="29">
        <v>15215.68</v>
      </c>
      <c r="J344" s="29">
        <v>0</v>
      </c>
      <c r="K344" s="4"/>
      <c r="L344" s="4"/>
      <c r="M344" s="29">
        <f t="shared" ref="M344" si="372">SUM(N344:O344)</f>
        <v>15215.68</v>
      </c>
      <c r="N344" s="29">
        <v>15215.68</v>
      </c>
      <c r="O344" s="29">
        <v>0</v>
      </c>
    </row>
    <row r="345" spans="1:15">
      <c r="A345" s="13"/>
      <c r="B345" s="22"/>
      <c r="C345" s="114" t="s">
        <v>11</v>
      </c>
      <c r="D345" s="32"/>
      <c r="E345" s="25">
        <v>926</v>
      </c>
      <c r="F345" s="25"/>
      <c r="G345" s="25"/>
      <c r="H345" s="29">
        <f t="shared" ref="H345:J345" si="373">SUM(H346)</f>
        <v>20000</v>
      </c>
      <c r="I345" s="29">
        <f t="shared" si="373"/>
        <v>20000</v>
      </c>
      <c r="J345" s="29">
        <f t="shared" si="373"/>
        <v>0</v>
      </c>
      <c r="K345" s="4"/>
      <c r="L345" s="4"/>
      <c r="M345" s="29">
        <f t="shared" ref="M345:O345" si="374">SUM(M346)</f>
        <v>20000</v>
      </c>
      <c r="N345" s="29">
        <f t="shared" si="374"/>
        <v>20000</v>
      </c>
      <c r="O345" s="29">
        <f t="shared" si="374"/>
        <v>0</v>
      </c>
    </row>
    <row r="346" spans="1:15">
      <c r="A346" s="13"/>
      <c r="B346" s="22"/>
      <c r="C346" s="62" t="s">
        <v>170</v>
      </c>
      <c r="D346" s="24"/>
      <c r="E346" s="14"/>
      <c r="F346" s="14">
        <v>92605</v>
      </c>
      <c r="G346" s="14"/>
      <c r="H346" s="29">
        <f t="shared" ref="H346:J346" si="375">SUM(H347)</f>
        <v>20000</v>
      </c>
      <c r="I346" s="29">
        <f t="shared" si="375"/>
        <v>20000</v>
      </c>
      <c r="J346" s="29">
        <f t="shared" si="375"/>
        <v>0</v>
      </c>
      <c r="K346" s="4"/>
      <c r="L346" s="4"/>
      <c r="M346" s="29">
        <f t="shared" ref="M346:O347" si="376">SUM(M347)</f>
        <v>20000</v>
      </c>
      <c r="N346" s="29">
        <f t="shared" si="376"/>
        <v>20000</v>
      </c>
      <c r="O346" s="29">
        <f t="shared" si="376"/>
        <v>0</v>
      </c>
    </row>
    <row r="347" spans="1:15">
      <c r="A347" s="13"/>
      <c r="B347" s="22"/>
      <c r="C347" s="62" t="s">
        <v>32</v>
      </c>
      <c r="D347" s="24"/>
      <c r="E347" s="14"/>
      <c r="F347" s="14"/>
      <c r="G347" s="14">
        <v>4210</v>
      </c>
      <c r="H347" s="29">
        <f t="shared" ref="H347:J347" si="377">SUM(H348)</f>
        <v>20000</v>
      </c>
      <c r="I347" s="29">
        <f t="shared" si="377"/>
        <v>20000</v>
      </c>
      <c r="J347" s="29">
        <f t="shared" si="377"/>
        <v>0</v>
      </c>
      <c r="K347" s="4"/>
      <c r="L347" s="4"/>
      <c r="M347" s="29">
        <f t="shared" si="376"/>
        <v>20000</v>
      </c>
      <c r="N347" s="29">
        <f t="shared" si="376"/>
        <v>20000</v>
      </c>
      <c r="O347" s="29">
        <f t="shared" si="376"/>
        <v>0</v>
      </c>
    </row>
    <row r="348" spans="1:15" ht="36">
      <c r="A348" s="13"/>
      <c r="B348" s="22"/>
      <c r="C348" s="131" t="s">
        <v>204</v>
      </c>
      <c r="D348" s="24" t="s">
        <v>22</v>
      </c>
      <c r="E348" s="52"/>
      <c r="F348" s="52"/>
      <c r="G348" s="52"/>
      <c r="H348" s="29">
        <f t="shared" ref="H348" si="378">SUM(I348:J348)</f>
        <v>20000</v>
      </c>
      <c r="I348" s="29">
        <v>20000</v>
      </c>
      <c r="J348" s="29">
        <v>0</v>
      </c>
      <c r="K348" s="4"/>
      <c r="L348" s="4"/>
      <c r="M348" s="29">
        <f t="shared" ref="M348" si="379">SUM(N348:O348)</f>
        <v>20000</v>
      </c>
      <c r="N348" s="29">
        <v>20000</v>
      </c>
      <c r="O348" s="29">
        <v>0</v>
      </c>
    </row>
    <row r="349" spans="1:15">
      <c r="A349" s="18">
        <v>34</v>
      </c>
      <c r="B349" s="19" t="s">
        <v>101</v>
      </c>
      <c r="C349" s="38"/>
      <c r="D349" s="39"/>
      <c r="E349" s="40"/>
      <c r="F349" s="40"/>
      <c r="G349" s="40"/>
      <c r="H349" s="3">
        <f>SUM(H350+H354+H358)</f>
        <v>60254.34</v>
      </c>
      <c r="I349" s="3">
        <f t="shared" ref="I349:J349" si="380">SUM(I350+I354+I358)</f>
        <v>20254.34</v>
      </c>
      <c r="J349" s="3">
        <f t="shared" si="380"/>
        <v>40000</v>
      </c>
      <c r="K349" s="3"/>
      <c r="L349" s="3"/>
      <c r="M349" s="3">
        <f>SUM(M350+M354+M358)</f>
        <v>60254.34</v>
      </c>
      <c r="N349" s="3">
        <f t="shared" ref="N349:O349" si="381">SUM(N350+N354+N358)</f>
        <v>20254.34</v>
      </c>
      <c r="O349" s="3">
        <f t="shared" si="381"/>
        <v>40000</v>
      </c>
    </row>
    <row r="350" spans="1:15">
      <c r="A350" s="13" t="s">
        <v>102</v>
      </c>
      <c r="B350" s="22"/>
      <c r="C350" s="23" t="s">
        <v>5</v>
      </c>
      <c r="D350" s="24"/>
      <c r="E350" s="25">
        <v>600</v>
      </c>
      <c r="F350" s="25"/>
      <c r="G350" s="25"/>
      <c r="H350" s="2">
        <f t="shared" ref="H350:J356" si="382">SUM(H351)</f>
        <v>40000</v>
      </c>
      <c r="I350" s="2">
        <f t="shared" si="382"/>
        <v>0</v>
      </c>
      <c r="J350" s="2">
        <f t="shared" si="382"/>
        <v>40000</v>
      </c>
      <c r="K350" s="2"/>
      <c r="L350" s="2"/>
      <c r="M350" s="2">
        <f t="shared" ref="M350:O356" si="383">SUM(M351)</f>
        <v>40000</v>
      </c>
      <c r="N350" s="2">
        <f t="shared" si="383"/>
        <v>0</v>
      </c>
      <c r="O350" s="2">
        <f t="shared" si="383"/>
        <v>40000</v>
      </c>
    </row>
    <row r="351" spans="1:15">
      <c r="A351" s="13"/>
      <c r="B351" s="22"/>
      <c r="C351" s="27" t="s">
        <v>28</v>
      </c>
      <c r="D351" s="24"/>
      <c r="E351" s="14"/>
      <c r="F351" s="14">
        <v>60017</v>
      </c>
      <c r="G351" s="14"/>
      <c r="H351" s="1">
        <f t="shared" si="382"/>
        <v>40000</v>
      </c>
      <c r="I351" s="1">
        <f t="shared" si="382"/>
        <v>0</v>
      </c>
      <c r="J351" s="1">
        <f t="shared" si="382"/>
        <v>40000</v>
      </c>
      <c r="K351" s="1"/>
      <c r="L351" s="1"/>
      <c r="M351" s="1">
        <f t="shared" si="383"/>
        <v>40000</v>
      </c>
      <c r="N351" s="1">
        <f t="shared" si="383"/>
        <v>0</v>
      </c>
      <c r="O351" s="1">
        <f t="shared" si="383"/>
        <v>40000</v>
      </c>
    </row>
    <row r="352" spans="1:15" ht="24">
      <c r="A352" s="13"/>
      <c r="B352" s="22"/>
      <c r="C352" s="27" t="s">
        <v>4</v>
      </c>
      <c r="D352" s="24"/>
      <c r="E352" s="14"/>
      <c r="F352" s="14"/>
      <c r="G352" s="14">
        <v>6050</v>
      </c>
      <c r="H352" s="1">
        <f>SUM(H353)</f>
        <v>40000</v>
      </c>
      <c r="I352" s="1">
        <f t="shared" si="382"/>
        <v>0</v>
      </c>
      <c r="J352" s="1">
        <f t="shared" si="382"/>
        <v>40000</v>
      </c>
      <c r="K352" s="1"/>
      <c r="L352" s="1"/>
      <c r="M352" s="1">
        <f>SUM(M353)</f>
        <v>40000</v>
      </c>
      <c r="N352" s="1">
        <f t="shared" si="383"/>
        <v>0</v>
      </c>
      <c r="O352" s="1">
        <f t="shared" si="383"/>
        <v>40000</v>
      </c>
    </row>
    <row r="353" spans="1:15" ht="60">
      <c r="A353" s="13"/>
      <c r="B353" s="22"/>
      <c r="C353" s="63" t="s">
        <v>205</v>
      </c>
      <c r="D353" s="24" t="s">
        <v>22</v>
      </c>
      <c r="E353" s="52"/>
      <c r="F353" s="52"/>
      <c r="G353" s="52"/>
      <c r="H353" s="29">
        <f t="shared" ref="H353" si="384">SUM(I353:J353)</f>
        <v>40000</v>
      </c>
      <c r="I353" s="1">
        <v>0</v>
      </c>
      <c r="J353" s="29">
        <v>40000</v>
      </c>
      <c r="K353" s="4"/>
      <c r="L353" s="4"/>
      <c r="M353" s="29">
        <f t="shared" ref="M353" si="385">SUM(N353:O353)</f>
        <v>40000</v>
      </c>
      <c r="N353" s="1">
        <v>0</v>
      </c>
      <c r="O353" s="29">
        <v>40000</v>
      </c>
    </row>
    <row r="354" spans="1:15" ht="24">
      <c r="A354" s="13"/>
      <c r="B354" s="22"/>
      <c r="C354" s="23" t="s">
        <v>31</v>
      </c>
      <c r="D354" s="51"/>
      <c r="E354" s="25">
        <v>900</v>
      </c>
      <c r="F354" s="52"/>
      <c r="G354" s="14"/>
      <c r="H354" s="2">
        <f t="shared" si="382"/>
        <v>12254.34</v>
      </c>
      <c r="I354" s="2">
        <f t="shared" si="382"/>
        <v>12254.34</v>
      </c>
      <c r="J354" s="2">
        <f t="shared" si="382"/>
        <v>0</v>
      </c>
      <c r="K354" s="4"/>
      <c r="L354" s="4"/>
      <c r="M354" s="2">
        <f t="shared" si="383"/>
        <v>12254.34</v>
      </c>
      <c r="N354" s="2">
        <f t="shared" si="383"/>
        <v>12254.34</v>
      </c>
      <c r="O354" s="2">
        <f t="shared" si="383"/>
        <v>0</v>
      </c>
    </row>
    <row r="355" spans="1:15">
      <c r="A355" s="13"/>
      <c r="B355" s="22"/>
      <c r="C355" s="65" t="s">
        <v>7</v>
      </c>
      <c r="D355" s="24"/>
      <c r="E355" s="52"/>
      <c r="F355" s="14">
        <v>90095</v>
      </c>
      <c r="G355" s="14"/>
      <c r="H355" s="1">
        <f t="shared" si="382"/>
        <v>12254.34</v>
      </c>
      <c r="I355" s="1">
        <f t="shared" si="382"/>
        <v>12254.34</v>
      </c>
      <c r="J355" s="1">
        <f t="shared" si="382"/>
        <v>0</v>
      </c>
      <c r="K355" s="4"/>
      <c r="L355" s="4"/>
      <c r="M355" s="1">
        <f t="shared" si="383"/>
        <v>12254.34</v>
      </c>
      <c r="N355" s="1">
        <f t="shared" si="383"/>
        <v>12254.34</v>
      </c>
      <c r="O355" s="1">
        <f t="shared" si="383"/>
        <v>0</v>
      </c>
    </row>
    <row r="356" spans="1:15">
      <c r="A356" s="13"/>
      <c r="B356" s="22"/>
      <c r="C356" s="62" t="s">
        <v>32</v>
      </c>
      <c r="D356" s="24"/>
      <c r="E356" s="14"/>
      <c r="F356" s="14"/>
      <c r="G356" s="14">
        <v>4210</v>
      </c>
      <c r="H356" s="1">
        <f>SUM(H357)</f>
        <v>12254.34</v>
      </c>
      <c r="I356" s="1">
        <f t="shared" si="382"/>
        <v>12254.34</v>
      </c>
      <c r="J356" s="1">
        <f t="shared" si="382"/>
        <v>0</v>
      </c>
      <c r="K356" s="4"/>
      <c r="L356" s="4"/>
      <c r="M356" s="1">
        <f>SUM(M357)</f>
        <v>12254.34</v>
      </c>
      <c r="N356" s="1">
        <f t="shared" si="383"/>
        <v>12254.34</v>
      </c>
      <c r="O356" s="1">
        <f t="shared" si="383"/>
        <v>0</v>
      </c>
    </row>
    <row r="357" spans="1:15" ht="24">
      <c r="A357" s="13"/>
      <c r="B357" s="22"/>
      <c r="C357" s="105" t="s">
        <v>207</v>
      </c>
      <c r="D357" s="32" t="s">
        <v>21</v>
      </c>
      <c r="E357" s="52"/>
      <c r="F357" s="52"/>
      <c r="G357" s="52"/>
      <c r="H357" s="29">
        <f t="shared" ref="H357" si="386">SUM(I357:J357)</f>
        <v>12254.34</v>
      </c>
      <c r="I357" s="1">
        <v>12254.34</v>
      </c>
      <c r="J357" s="29">
        <v>0</v>
      </c>
      <c r="K357" s="4"/>
      <c r="L357" s="4"/>
      <c r="M357" s="29">
        <f t="shared" ref="M357" si="387">SUM(N357:O357)</f>
        <v>12254.34</v>
      </c>
      <c r="N357" s="1">
        <v>12254.34</v>
      </c>
      <c r="O357" s="29">
        <v>0</v>
      </c>
    </row>
    <row r="358" spans="1:15" ht="24">
      <c r="A358" s="13" t="s">
        <v>103</v>
      </c>
      <c r="B358" s="22"/>
      <c r="C358" s="79" t="s">
        <v>9</v>
      </c>
      <c r="D358" s="24"/>
      <c r="E358" s="25">
        <v>921</v>
      </c>
      <c r="F358" s="14"/>
      <c r="G358" s="52"/>
      <c r="H358" s="2">
        <f>SUM(H359)</f>
        <v>8000</v>
      </c>
      <c r="I358" s="2">
        <f t="shared" ref="I358:J360" si="388">SUM(I359)</f>
        <v>8000</v>
      </c>
      <c r="J358" s="2">
        <f t="shared" si="388"/>
        <v>0</v>
      </c>
      <c r="K358" s="4"/>
      <c r="L358" s="4"/>
      <c r="M358" s="2">
        <f>SUM(M359)</f>
        <v>8000</v>
      </c>
      <c r="N358" s="2">
        <f t="shared" ref="N358:O360" si="389">SUM(N359)</f>
        <v>8000</v>
      </c>
      <c r="O358" s="2">
        <f t="shared" si="389"/>
        <v>0</v>
      </c>
    </row>
    <row r="359" spans="1:15">
      <c r="A359" s="132"/>
      <c r="B359" s="133"/>
      <c r="C359" s="123" t="s">
        <v>7</v>
      </c>
      <c r="D359" s="134"/>
      <c r="E359" s="135"/>
      <c r="F359" s="135">
        <v>92195</v>
      </c>
      <c r="G359" s="135"/>
      <c r="H359" s="136">
        <f>SUM(H360)</f>
        <v>8000</v>
      </c>
      <c r="I359" s="136">
        <f t="shared" si="388"/>
        <v>8000</v>
      </c>
      <c r="J359" s="136">
        <f t="shared" si="388"/>
        <v>0</v>
      </c>
      <c r="K359" s="4"/>
      <c r="L359" s="4"/>
      <c r="M359" s="136">
        <f>SUM(M360)</f>
        <v>8000</v>
      </c>
      <c r="N359" s="136">
        <f t="shared" si="389"/>
        <v>8000</v>
      </c>
      <c r="O359" s="136">
        <f t="shared" si="389"/>
        <v>0</v>
      </c>
    </row>
    <row r="360" spans="1:15">
      <c r="A360" s="132"/>
      <c r="B360" s="133"/>
      <c r="C360" s="27" t="s">
        <v>71</v>
      </c>
      <c r="D360" s="24"/>
      <c r="E360" s="14"/>
      <c r="F360" s="14"/>
      <c r="G360" s="14">
        <v>4300</v>
      </c>
      <c r="H360" s="1">
        <f>SUM(H361)</f>
        <v>8000</v>
      </c>
      <c r="I360" s="1">
        <f t="shared" si="388"/>
        <v>8000</v>
      </c>
      <c r="J360" s="1">
        <f t="shared" si="388"/>
        <v>0</v>
      </c>
      <c r="K360" s="4"/>
      <c r="L360" s="4"/>
      <c r="M360" s="1">
        <f>SUM(M361)</f>
        <v>8000</v>
      </c>
      <c r="N360" s="1">
        <f t="shared" si="389"/>
        <v>8000</v>
      </c>
      <c r="O360" s="1">
        <f t="shared" si="389"/>
        <v>0</v>
      </c>
    </row>
    <row r="361" spans="1:15" ht="36">
      <c r="A361" s="132"/>
      <c r="B361" s="133"/>
      <c r="C361" s="105" t="s">
        <v>206</v>
      </c>
      <c r="D361" s="24" t="s">
        <v>22</v>
      </c>
      <c r="E361" s="14"/>
      <c r="F361" s="14"/>
      <c r="G361" s="14"/>
      <c r="H361" s="29">
        <f t="shared" ref="H361" si="390">SUM(I361:J361)</f>
        <v>8000</v>
      </c>
      <c r="I361" s="29">
        <v>8000</v>
      </c>
      <c r="J361" s="29">
        <v>0</v>
      </c>
      <c r="K361" s="4"/>
      <c r="L361" s="4"/>
      <c r="M361" s="29">
        <f t="shared" ref="M361" si="391">SUM(N361:O361)</f>
        <v>8000</v>
      </c>
      <c r="N361" s="29">
        <v>8000</v>
      </c>
      <c r="O361" s="29">
        <v>0</v>
      </c>
    </row>
    <row r="362" spans="1:15">
      <c r="A362" s="18">
        <v>35</v>
      </c>
      <c r="B362" s="19" t="s">
        <v>104</v>
      </c>
      <c r="C362" s="38"/>
      <c r="D362" s="39"/>
      <c r="E362" s="40"/>
      <c r="F362" s="40"/>
      <c r="G362" s="40"/>
      <c r="H362" s="3">
        <f>SUM(H363)</f>
        <v>31767.370000000003</v>
      </c>
      <c r="I362" s="3">
        <f>SUM(I363)</f>
        <v>16000</v>
      </c>
      <c r="J362" s="3">
        <f>SUM(J363)</f>
        <v>15767.37</v>
      </c>
      <c r="K362" s="113"/>
      <c r="L362" s="113"/>
      <c r="M362" s="3">
        <f>SUM(M363)</f>
        <v>31767.370000000003</v>
      </c>
      <c r="N362" s="3">
        <f>SUM(N363)</f>
        <v>16000</v>
      </c>
      <c r="O362" s="3">
        <f>SUM(O363)</f>
        <v>15767.37</v>
      </c>
    </row>
    <row r="363" spans="1:15" ht="24">
      <c r="A363" s="13"/>
      <c r="B363" s="22"/>
      <c r="C363" s="104" t="s">
        <v>9</v>
      </c>
      <c r="D363" s="24"/>
      <c r="E363" s="25">
        <v>921</v>
      </c>
      <c r="F363" s="14"/>
      <c r="G363" s="25"/>
      <c r="H363" s="2">
        <f>SUM(H364+H369)</f>
        <v>31767.370000000003</v>
      </c>
      <c r="I363" s="2">
        <f>SUM(I364+I369)</f>
        <v>16000</v>
      </c>
      <c r="J363" s="2">
        <f>SUM(J364+J369)</f>
        <v>15767.37</v>
      </c>
      <c r="K363" s="4"/>
      <c r="L363" s="4"/>
      <c r="M363" s="2">
        <f>SUM(M364+M369)</f>
        <v>31767.370000000003</v>
      </c>
      <c r="N363" s="2">
        <f>SUM(N364+N369)</f>
        <v>16000</v>
      </c>
      <c r="O363" s="2">
        <f>SUM(O364+O369)</f>
        <v>15767.37</v>
      </c>
    </row>
    <row r="364" spans="1:15" ht="24">
      <c r="A364" s="13" t="s">
        <v>105</v>
      </c>
      <c r="B364" s="22"/>
      <c r="C364" s="99" t="s">
        <v>10</v>
      </c>
      <c r="D364" s="24"/>
      <c r="E364" s="14"/>
      <c r="F364" s="14">
        <v>92109</v>
      </c>
      <c r="G364" s="14"/>
      <c r="H364" s="1">
        <f>SUM(H365+H367)</f>
        <v>26767.370000000003</v>
      </c>
      <c r="I364" s="1">
        <f>SUM(I365+I367)</f>
        <v>11000</v>
      </c>
      <c r="J364" s="1">
        <f>SUM(J365+J367)</f>
        <v>15767.37</v>
      </c>
      <c r="K364" s="4"/>
      <c r="L364" s="4"/>
      <c r="M364" s="1">
        <f>SUM(M365+M367)</f>
        <v>26767.370000000003</v>
      </c>
      <c r="N364" s="1">
        <f>SUM(N365+N367)</f>
        <v>11000</v>
      </c>
      <c r="O364" s="1">
        <f>SUM(O365+O367)</f>
        <v>15767.37</v>
      </c>
    </row>
    <row r="365" spans="1:15">
      <c r="A365" s="13"/>
      <c r="B365" s="22"/>
      <c r="C365" s="123" t="s">
        <v>32</v>
      </c>
      <c r="D365" s="24"/>
      <c r="E365" s="14"/>
      <c r="F365" s="14"/>
      <c r="G365" s="14">
        <v>4210</v>
      </c>
      <c r="H365" s="1">
        <f t="shared" ref="H365:J365" si="392">SUM(H366)</f>
        <v>11000</v>
      </c>
      <c r="I365" s="1">
        <f t="shared" si="392"/>
        <v>11000</v>
      </c>
      <c r="J365" s="1">
        <f t="shared" si="392"/>
        <v>0</v>
      </c>
      <c r="K365" s="4"/>
      <c r="L365" s="4"/>
      <c r="M365" s="1">
        <f t="shared" ref="M365:O365" si="393">SUM(M366)</f>
        <v>11000</v>
      </c>
      <c r="N365" s="1">
        <f t="shared" si="393"/>
        <v>11000</v>
      </c>
      <c r="O365" s="1">
        <f t="shared" si="393"/>
        <v>0</v>
      </c>
    </row>
    <row r="366" spans="1:15" ht="36">
      <c r="A366" s="13"/>
      <c r="B366" s="30"/>
      <c r="C366" s="137" t="s">
        <v>209</v>
      </c>
      <c r="D366" s="24" t="s">
        <v>22</v>
      </c>
      <c r="E366" s="14"/>
      <c r="F366" s="14"/>
      <c r="G366" s="14"/>
      <c r="H366" s="29">
        <f t="shared" ref="H366" si="394">SUM(I366:J366)</f>
        <v>11000</v>
      </c>
      <c r="I366" s="1">
        <v>11000</v>
      </c>
      <c r="J366" s="29">
        <v>0</v>
      </c>
      <c r="K366" s="4"/>
      <c r="L366" s="4"/>
      <c r="M366" s="29">
        <f t="shared" ref="M366" si="395">SUM(N366:O366)</f>
        <v>11000</v>
      </c>
      <c r="N366" s="1">
        <v>11000</v>
      </c>
      <c r="O366" s="29">
        <v>0</v>
      </c>
    </row>
    <row r="367" spans="1:15" ht="24">
      <c r="A367" s="13" t="s">
        <v>106</v>
      </c>
      <c r="B367" s="22"/>
      <c r="C367" s="27" t="s">
        <v>4</v>
      </c>
      <c r="D367" s="24"/>
      <c r="E367" s="14"/>
      <c r="F367" s="14"/>
      <c r="G367" s="14">
        <v>6050</v>
      </c>
      <c r="H367" s="1">
        <f t="shared" ref="H367:J367" si="396">SUM(H368)</f>
        <v>15767.37</v>
      </c>
      <c r="I367" s="1">
        <f t="shared" si="396"/>
        <v>0</v>
      </c>
      <c r="J367" s="1">
        <f t="shared" si="396"/>
        <v>15767.37</v>
      </c>
      <c r="K367" s="4"/>
      <c r="L367" s="4"/>
      <c r="M367" s="1">
        <f t="shared" ref="M367:O367" si="397">SUM(M368)</f>
        <v>15767.37</v>
      </c>
      <c r="N367" s="1">
        <f t="shared" si="397"/>
        <v>0</v>
      </c>
      <c r="O367" s="1">
        <f t="shared" si="397"/>
        <v>15767.37</v>
      </c>
    </row>
    <row r="368" spans="1:15" ht="60">
      <c r="A368" s="13"/>
      <c r="B368" s="30"/>
      <c r="C368" s="137" t="s">
        <v>208</v>
      </c>
      <c r="D368" s="138" t="s">
        <v>21</v>
      </c>
      <c r="E368" s="52"/>
      <c r="F368" s="52"/>
      <c r="G368" s="52"/>
      <c r="H368" s="29">
        <v>15767.37</v>
      </c>
      <c r="I368" s="29">
        <v>0</v>
      </c>
      <c r="J368" s="29">
        <v>15767.37</v>
      </c>
      <c r="K368" s="4"/>
      <c r="L368" s="4"/>
      <c r="M368" s="29">
        <v>15767.37</v>
      </c>
      <c r="N368" s="29">
        <v>0</v>
      </c>
      <c r="O368" s="29">
        <v>15767.37</v>
      </c>
    </row>
    <row r="369" spans="1:15">
      <c r="A369" s="13" t="s">
        <v>213</v>
      </c>
      <c r="B369" s="22"/>
      <c r="C369" s="65" t="s">
        <v>7</v>
      </c>
      <c r="D369" s="15"/>
      <c r="E369" s="14"/>
      <c r="F369" s="14">
        <v>92195</v>
      </c>
      <c r="G369" s="52"/>
      <c r="H369" s="1">
        <f t="shared" ref="H369:J370" si="398">SUM(H370)</f>
        <v>5000</v>
      </c>
      <c r="I369" s="1">
        <f t="shared" si="398"/>
        <v>5000</v>
      </c>
      <c r="J369" s="1">
        <f t="shared" si="398"/>
        <v>0</v>
      </c>
      <c r="K369" s="4"/>
      <c r="L369" s="4"/>
      <c r="M369" s="1">
        <f t="shared" ref="M369:O370" si="399">SUM(M370)</f>
        <v>5000</v>
      </c>
      <c r="N369" s="1">
        <f t="shared" si="399"/>
        <v>5000</v>
      </c>
      <c r="O369" s="1">
        <f t="shared" si="399"/>
        <v>0</v>
      </c>
    </row>
    <row r="370" spans="1:15">
      <c r="A370" s="13"/>
      <c r="B370" s="22"/>
      <c r="C370" s="27" t="s">
        <v>71</v>
      </c>
      <c r="D370" s="24"/>
      <c r="E370" s="14"/>
      <c r="F370" s="14"/>
      <c r="G370" s="14">
        <v>4300</v>
      </c>
      <c r="H370" s="1">
        <f>SUM(H371)</f>
        <v>5000</v>
      </c>
      <c r="I370" s="1">
        <f t="shared" si="398"/>
        <v>5000</v>
      </c>
      <c r="J370" s="1">
        <f t="shared" si="398"/>
        <v>0</v>
      </c>
      <c r="K370" s="4"/>
      <c r="L370" s="4"/>
      <c r="M370" s="1">
        <f>SUM(M371)</f>
        <v>5000</v>
      </c>
      <c r="N370" s="1">
        <f t="shared" si="399"/>
        <v>5000</v>
      </c>
      <c r="O370" s="1">
        <f>SUM(O371)</f>
        <v>0</v>
      </c>
    </row>
    <row r="371" spans="1:15" ht="36">
      <c r="A371" s="13"/>
      <c r="B371" s="22"/>
      <c r="C371" s="139" t="s">
        <v>211</v>
      </c>
      <c r="D371" s="24" t="s">
        <v>22</v>
      </c>
      <c r="E371" s="14"/>
      <c r="F371" s="14"/>
      <c r="G371" s="14"/>
      <c r="H371" s="29">
        <f t="shared" ref="H371" si="400">SUM(I371:J371)</f>
        <v>5000</v>
      </c>
      <c r="I371" s="29">
        <v>5000</v>
      </c>
      <c r="J371" s="29">
        <v>0</v>
      </c>
      <c r="K371" s="4"/>
      <c r="L371" s="4"/>
      <c r="M371" s="29">
        <f t="shared" ref="M371" si="401">SUM(N371:O371)</f>
        <v>5000</v>
      </c>
      <c r="N371" s="29">
        <v>5000</v>
      </c>
      <c r="O371" s="29">
        <v>0</v>
      </c>
    </row>
    <row r="372" spans="1:15">
      <c r="A372" s="140"/>
      <c r="B372" s="19"/>
      <c r="C372" s="38"/>
      <c r="D372" s="39"/>
      <c r="E372" s="40"/>
      <c r="F372" s="40"/>
      <c r="G372" s="40"/>
      <c r="H372" s="141"/>
      <c r="I372" s="142"/>
      <c r="J372" s="142"/>
      <c r="K372" s="113"/>
      <c r="L372" s="113"/>
      <c r="M372" s="141"/>
      <c r="N372" s="142"/>
      <c r="O372" s="142"/>
    </row>
    <row r="373" spans="1:15">
      <c r="A373" s="143" t="s">
        <v>107</v>
      </c>
      <c r="B373" s="144"/>
      <c r="C373" s="145"/>
      <c r="D373" s="146"/>
      <c r="E373" s="147"/>
      <c r="F373" s="147"/>
      <c r="G373" s="147"/>
      <c r="H373" s="148">
        <f>SUM(J373+I373)</f>
        <v>1485400.7000000002</v>
      </c>
      <c r="I373" s="148">
        <f>SUM(I10+I26+I38+I43+I55+I64+I69+I78+I88+I98+I105+I110+I127+I132+I146+I165+I170+I182+I197+I210+I215+I227+I236+I256+I261+I269+I278+I290+I303+I308+I313+I323+I328+I349+I362)</f>
        <v>636569.51</v>
      </c>
      <c r="J373" s="148">
        <f>SUM(J10+J26+J38+J43+J55+J64+J69+J78+J88+J98+J105+J110+J127+J132+J146+J165+J170+J182+J197+J210+J215+J227+J236+J256+J261+J269+J278+J290+J303+J308+J313+J323+J328+J349+J362)</f>
        <v>848831.19000000018</v>
      </c>
      <c r="K373" s="148">
        <f>SUM(K290)</f>
        <v>55084.86</v>
      </c>
      <c r="L373" s="148">
        <f>SUM(L290)</f>
        <v>-55084.86</v>
      </c>
      <c r="M373" s="148">
        <f>SUM(M10+M26+M38+M43+M55+M64+M69+M78+M88+M98+M105+M110+M127+M132+M146+M165+M170+M182+M197+M210+M215+M227+M236+M256+M261+M269+M278+M290+M303+M308+M313+M323+M328+M349+M362)</f>
        <v>1513748.4200000004</v>
      </c>
      <c r="N373" s="148">
        <f>SUM(N10+N26+N38+N43+N55+N64+N69+N78+N88+N98+N105+N110+N127+N132+N146+N165+N170+N182+N197+N210+N215+N227+N236+N256+N261+N269+N278+N290+N303+N308+N313+N323+N328+N349+N362)</f>
        <v>695654.37</v>
      </c>
      <c r="O373" s="148">
        <f>SUM(O10+O26+O38+O43+O55+O64+O69+O78+O88+O98+O105+O110+O127+O132+O146+O165+O170+O182+O197+O210+O215+O227+O236+O256+O261+O269+O278+O290+O303+O308+O313+O323+O328+O349+O362)</f>
        <v>818094.05000000016</v>
      </c>
    </row>
    <row r="374" spans="1:15">
      <c r="H374" s="5"/>
      <c r="I374" s="5"/>
      <c r="J374" s="5"/>
      <c r="K374" s="149"/>
      <c r="L374" s="149"/>
      <c r="M374" s="5"/>
      <c r="N374" s="5"/>
      <c r="O374" s="5"/>
    </row>
    <row r="375" spans="1:15">
      <c r="D375" s="150" t="s">
        <v>108</v>
      </c>
      <c r="H375" s="2">
        <f>SUM(J375+I375)</f>
        <v>905557.49999999988</v>
      </c>
      <c r="I375" s="2">
        <f>I122+I371+I366+I361+I348+I344+I340++I322+I321+I289+I286+I282+I277+I268+I255+I251+I235+I231+I226+I224+I209+I206+I196+I193+I191+I181+I163+I144+I87+I84+I221+I219+I77+I63+I54+I51+I37+I24+I19</f>
        <v>289923.63</v>
      </c>
      <c r="J375" s="2">
        <f>J353+J332+J317+J312+J302+J273+J214+J186+J169+J150+J136+J126+J92+J73+J68+J42</f>
        <v>615633.86999999988</v>
      </c>
      <c r="K375" s="2">
        <v>0</v>
      </c>
      <c r="L375" s="1">
        <f>SUM(L301)</f>
        <v>-55084.86</v>
      </c>
      <c r="M375" s="2">
        <f>SUM(O375+N375)</f>
        <v>850472.6399999999</v>
      </c>
      <c r="N375" s="2">
        <f>I375+K375</f>
        <v>289923.63</v>
      </c>
      <c r="O375" s="2">
        <f>J375+L375</f>
        <v>560549.00999999989</v>
      </c>
    </row>
    <row r="376" spans="1:15">
      <c r="D376" s="150" t="s">
        <v>21</v>
      </c>
      <c r="F376" s="151"/>
      <c r="H376" s="2">
        <f>SUM(J376+I376)</f>
        <v>618346.93999999994</v>
      </c>
      <c r="I376" s="1">
        <f>SUM(I368+I357+I336+I327+I307+I265+I260+I244+I240+I232+I205+I201+I190+I178+I174+I159+I140+I131+I118+I109+I82+I59+I47+I34+I30+I21+I18+I14+I247+I114+I155+I154+I102+I83)</f>
        <v>360801.89999999997</v>
      </c>
      <c r="J376" s="1">
        <f>J368+J336+J327+J307+J260+J244+J201+J140+J131+J118+J109+J96</f>
        <v>257545.04</v>
      </c>
      <c r="K376" s="1">
        <f>SUM(K298+K294)</f>
        <v>55084.86</v>
      </c>
      <c r="L376" s="1">
        <v>0</v>
      </c>
      <c r="M376" s="2">
        <f>SUM(O376+N376)</f>
        <v>673431.79999999993</v>
      </c>
      <c r="N376" s="1">
        <f>I376+K376</f>
        <v>415886.75999999995</v>
      </c>
      <c r="O376" s="1">
        <f>J376+L376</f>
        <v>257545.04</v>
      </c>
    </row>
    <row r="377" spans="1:15">
      <c r="H377" s="2">
        <f>SUM(H375:H376)</f>
        <v>1523904.44</v>
      </c>
      <c r="I377" s="2">
        <f t="shared" ref="I377:J377" si="402">SUM(I375:I376)</f>
        <v>650725.53</v>
      </c>
      <c r="J377" s="2">
        <f t="shared" si="402"/>
        <v>873178.90999999992</v>
      </c>
      <c r="K377" s="2">
        <f>SUM(K375:K376)</f>
        <v>55084.86</v>
      </c>
      <c r="L377" s="2">
        <f>SUM(L375:L376)</f>
        <v>-55084.86</v>
      </c>
      <c r="M377" s="2">
        <f>SUM(M375:M376)</f>
        <v>1523904.44</v>
      </c>
      <c r="N377" s="2">
        <f t="shared" ref="N377:O377" si="403">SUM(N375:N376)</f>
        <v>705810.3899999999</v>
      </c>
      <c r="O377" s="2">
        <f t="shared" si="403"/>
        <v>818094.04999999993</v>
      </c>
    </row>
  </sheetData>
  <mergeCells count="14">
    <mergeCell ref="H7:H8"/>
    <mergeCell ref="I7:I8"/>
    <mergeCell ref="J7:J8"/>
    <mergeCell ref="B5:G5"/>
    <mergeCell ref="A7:A8"/>
    <mergeCell ref="B7:B8"/>
    <mergeCell ref="C7:C8"/>
    <mergeCell ref="D7:D8"/>
    <mergeCell ref="E7:G7"/>
    <mergeCell ref="K7:K8"/>
    <mergeCell ref="L7:L8"/>
    <mergeCell ref="M7:M8"/>
    <mergeCell ref="N7:N8"/>
    <mergeCell ref="O7:O8"/>
  </mergeCells>
  <pageMargins left="0.23622047244094491" right="3.937007874015748E-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Fundusz Sołecki Zał. nr 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2024-10-28T19:36:26Z</dcterms:modified>
</cp:coreProperties>
</file>